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ชญานิศ\รายได้\ปีงบ 66\"/>
    </mc:Choice>
  </mc:AlternateContent>
  <xr:revisionPtr revIDLastSave="0" documentId="8_{BCFEAE98-AB39-40F3-96D0-BE5C4A06248B}" xr6:coauthVersionLast="47" xr6:coauthVersionMax="47" xr10:uidLastSave="{00000000-0000-0000-0000-000000000000}"/>
  <bookViews>
    <workbookView xWindow="-120" yWindow="-120" windowWidth="21840" windowHeight="13140" activeTab="11" xr2:uid="{00000000-000D-0000-FFFF-FFFF00000000}"/>
  </bookViews>
  <sheets>
    <sheet name="ต.ค." sheetId="1" r:id="rId1"/>
    <sheet name="พ.ย." sheetId="2" r:id="rId2"/>
    <sheet name="ธ.ค." sheetId="5" r:id="rId3"/>
    <sheet name="ม.ค." sheetId="3" r:id="rId4"/>
    <sheet name="ก.พ." sheetId="4" r:id="rId5"/>
    <sheet name="มี.ค." sheetId="6" r:id="rId6"/>
    <sheet name="เม.ย." sheetId="7" r:id="rId7"/>
    <sheet name="พ.ค." sheetId="8" r:id="rId8"/>
    <sheet name="มิ.ย." sheetId="9" r:id="rId9"/>
    <sheet name="ก.ค." sheetId="11" r:id="rId10"/>
    <sheet name="ส.ค." sheetId="12" r:id="rId11"/>
    <sheet name="ก.ย." sheetId="13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1" i="13" l="1"/>
  <c r="F98" i="13"/>
  <c r="F95" i="13"/>
  <c r="F114" i="13"/>
  <c r="E114" i="13"/>
  <c r="E113" i="13"/>
  <c r="C113" i="13"/>
  <c r="E112" i="13"/>
  <c r="F110" i="13"/>
  <c r="E110" i="13"/>
  <c r="F109" i="13"/>
  <c r="E109" i="13"/>
  <c r="F108" i="13"/>
  <c r="F107" i="13"/>
  <c r="E107" i="13"/>
  <c r="F106" i="13"/>
  <c r="E106" i="13"/>
  <c r="F105" i="13"/>
  <c r="E105" i="13"/>
  <c r="F104" i="13"/>
  <c r="E104" i="13"/>
  <c r="F103" i="13"/>
  <c r="F102" i="13"/>
  <c r="D101" i="13"/>
  <c r="E101" i="13" s="1"/>
  <c r="B101" i="13"/>
  <c r="F99" i="13"/>
  <c r="E95" i="13"/>
  <c r="F94" i="13"/>
  <c r="E94" i="13"/>
  <c r="F93" i="13"/>
  <c r="E93" i="13"/>
  <c r="F92" i="13"/>
  <c r="E92" i="13"/>
  <c r="F91" i="13"/>
  <c r="E91" i="13"/>
  <c r="B82" i="13"/>
  <c r="F82" i="13" s="1"/>
  <c r="F81" i="13"/>
  <c r="E81" i="13"/>
  <c r="F80" i="13"/>
  <c r="E80" i="13"/>
  <c r="F79" i="13"/>
  <c r="E79" i="13"/>
  <c r="F78" i="13"/>
  <c r="E78" i="13"/>
  <c r="F77" i="13"/>
  <c r="E77" i="13"/>
  <c r="F76" i="13"/>
  <c r="E76" i="13"/>
  <c r="F75" i="13"/>
  <c r="F74" i="13"/>
  <c r="E74" i="13"/>
  <c r="F73" i="13"/>
  <c r="E73" i="13"/>
  <c r="F72" i="13"/>
  <c r="F71" i="13"/>
  <c r="E71" i="13"/>
  <c r="F70" i="13"/>
  <c r="E70" i="13"/>
  <c r="B68" i="13"/>
  <c r="E68" i="13" s="1"/>
  <c r="F67" i="13"/>
  <c r="E67" i="13"/>
  <c r="F65" i="13"/>
  <c r="E65" i="13"/>
  <c r="B65" i="13"/>
  <c r="F63" i="13"/>
  <c r="F62" i="13"/>
  <c r="E62" i="13"/>
  <c r="F61" i="13"/>
  <c r="E61" i="13"/>
  <c r="F60" i="13"/>
  <c r="E60" i="13"/>
  <c r="F59" i="13"/>
  <c r="E59" i="13"/>
  <c r="F58" i="13"/>
  <c r="E58" i="13"/>
  <c r="F57" i="13"/>
  <c r="E57" i="13"/>
  <c r="F55" i="13"/>
  <c r="E55" i="13"/>
  <c r="B55" i="13"/>
  <c r="C54" i="13"/>
  <c r="F53" i="13"/>
  <c r="F52" i="13"/>
  <c r="E52" i="13"/>
  <c r="F51" i="13"/>
  <c r="E51" i="13"/>
  <c r="F50" i="13"/>
  <c r="E50" i="13"/>
  <c r="B48" i="13"/>
  <c r="B89" i="13" s="1"/>
  <c r="F42" i="13"/>
  <c r="F41" i="13"/>
  <c r="F40" i="13"/>
  <c r="F39" i="13"/>
  <c r="F38" i="13"/>
  <c r="E38" i="13"/>
  <c r="F37" i="13"/>
  <c r="E37" i="13"/>
  <c r="F36" i="13"/>
  <c r="E36" i="13"/>
  <c r="F35" i="13"/>
  <c r="E35" i="13"/>
  <c r="F34" i="13"/>
  <c r="E34" i="13"/>
  <c r="F33" i="13"/>
  <c r="E33" i="13"/>
  <c r="F32" i="13"/>
  <c r="E32" i="13"/>
  <c r="F31" i="13"/>
  <c r="E31" i="13"/>
  <c r="B27" i="13"/>
  <c r="E27" i="13" s="1"/>
  <c r="F26" i="13"/>
  <c r="F25" i="13"/>
  <c r="F24" i="13"/>
  <c r="F23" i="13"/>
  <c r="E23" i="13"/>
  <c r="F21" i="13"/>
  <c r="E21" i="13"/>
  <c r="F20" i="13"/>
  <c r="F19" i="13"/>
  <c r="E19" i="13"/>
  <c r="F18" i="13"/>
  <c r="E18" i="13"/>
  <c r="B16" i="13"/>
  <c r="B28" i="13" s="1"/>
  <c r="F15" i="13"/>
  <c r="E15" i="13"/>
  <c r="F14" i="13"/>
  <c r="E14" i="13"/>
  <c r="F13" i="13"/>
  <c r="E13" i="13"/>
  <c r="F12" i="13"/>
  <c r="E12" i="13"/>
  <c r="F11" i="13"/>
  <c r="E11" i="13"/>
  <c r="F10" i="13"/>
  <c r="E10" i="13"/>
  <c r="F9" i="13"/>
  <c r="E9" i="13"/>
  <c r="F114" i="12"/>
  <c r="E114" i="12"/>
  <c r="E113" i="12"/>
  <c r="C113" i="12"/>
  <c r="E112" i="12"/>
  <c r="F110" i="12"/>
  <c r="E110" i="12"/>
  <c r="F109" i="12"/>
  <c r="E109" i="12"/>
  <c r="F108" i="12"/>
  <c r="F107" i="12"/>
  <c r="E107" i="12"/>
  <c r="F106" i="12"/>
  <c r="E106" i="12"/>
  <c r="F105" i="12"/>
  <c r="E105" i="12"/>
  <c r="F104" i="12"/>
  <c r="E104" i="12"/>
  <c r="F103" i="12"/>
  <c r="F102" i="12"/>
  <c r="F101" i="12"/>
  <c r="E101" i="12"/>
  <c r="D101" i="12"/>
  <c r="B101" i="12"/>
  <c r="F99" i="12"/>
  <c r="F98" i="12"/>
  <c r="F95" i="12"/>
  <c r="E95" i="12"/>
  <c r="F94" i="12"/>
  <c r="E94" i="12"/>
  <c r="F93" i="12"/>
  <c r="E93" i="12"/>
  <c r="F92" i="12"/>
  <c r="E92" i="12"/>
  <c r="F91" i="12"/>
  <c r="E91" i="12"/>
  <c r="B89" i="12"/>
  <c r="B83" i="12"/>
  <c r="F83" i="12" s="1"/>
  <c r="F82" i="12"/>
  <c r="E82" i="12"/>
  <c r="B82" i="12"/>
  <c r="F81" i="12"/>
  <c r="E81" i="12"/>
  <c r="F80" i="12"/>
  <c r="E80" i="12"/>
  <c r="F79" i="12"/>
  <c r="E79" i="12"/>
  <c r="F78" i="12"/>
  <c r="E78" i="12"/>
  <c r="F77" i="12"/>
  <c r="E77" i="12"/>
  <c r="F76" i="12"/>
  <c r="E76" i="12"/>
  <c r="F75" i="12"/>
  <c r="F74" i="12"/>
  <c r="E74" i="12"/>
  <c r="F73" i="12"/>
  <c r="E73" i="12"/>
  <c r="F72" i="12"/>
  <c r="F71" i="12"/>
  <c r="E71" i="12"/>
  <c r="F70" i="12"/>
  <c r="E70" i="12"/>
  <c r="F68" i="12"/>
  <c r="E68" i="12"/>
  <c r="B68" i="12"/>
  <c r="F67" i="12"/>
  <c r="E67" i="12"/>
  <c r="F65" i="12"/>
  <c r="E65" i="12"/>
  <c r="B65" i="12"/>
  <c r="F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F55" i="12"/>
  <c r="E55" i="12"/>
  <c r="B55" i="12"/>
  <c r="C54" i="12"/>
  <c r="F53" i="12"/>
  <c r="F52" i="12"/>
  <c r="E52" i="12"/>
  <c r="F51" i="12"/>
  <c r="E51" i="12"/>
  <c r="F50" i="12"/>
  <c r="E50" i="12"/>
  <c r="B48" i="12"/>
  <c r="F42" i="12"/>
  <c r="F41" i="12"/>
  <c r="F40" i="12"/>
  <c r="F39" i="12"/>
  <c r="F38" i="12"/>
  <c r="E38" i="12"/>
  <c r="F37" i="12"/>
  <c r="E37" i="12"/>
  <c r="F36" i="12"/>
  <c r="E36" i="12"/>
  <c r="F35" i="12"/>
  <c r="E35" i="12"/>
  <c r="F34" i="12"/>
  <c r="E34" i="12"/>
  <c r="F33" i="12"/>
  <c r="E33" i="12"/>
  <c r="F32" i="12"/>
  <c r="E32" i="12"/>
  <c r="F31" i="12"/>
  <c r="E31" i="12"/>
  <c r="F28" i="12"/>
  <c r="E28" i="12"/>
  <c r="B28" i="12"/>
  <c r="F27" i="12"/>
  <c r="E27" i="12"/>
  <c r="B27" i="12"/>
  <c r="F26" i="12"/>
  <c r="F25" i="12"/>
  <c r="F24" i="12"/>
  <c r="F23" i="12"/>
  <c r="E23" i="12"/>
  <c r="F21" i="12"/>
  <c r="E21" i="12"/>
  <c r="F20" i="12"/>
  <c r="F19" i="12"/>
  <c r="E19" i="12"/>
  <c r="F18" i="12"/>
  <c r="E18" i="12"/>
  <c r="F16" i="12"/>
  <c r="E16" i="12"/>
  <c r="B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41" i="11"/>
  <c r="B89" i="5"/>
  <c r="F114" i="11"/>
  <c r="E114" i="11"/>
  <c r="E113" i="11"/>
  <c r="C113" i="11"/>
  <c r="E112" i="11"/>
  <c r="F110" i="11"/>
  <c r="E110" i="11"/>
  <c r="F109" i="11"/>
  <c r="E109" i="11"/>
  <c r="F108" i="11"/>
  <c r="F107" i="11"/>
  <c r="E107" i="11"/>
  <c r="F106" i="11"/>
  <c r="E106" i="11"/>
  <c r="F105" i="11"/>
  <c r="E105" i="11"/>
  <c r="F104" i="11"/>
  <c r="E104" i="11"/>
  <c r="F103" i="11"/>
  <c r="F102" i="11"/>
  <c r="D101" i="11"/>
  <c r="F101" i="11" s="1"/>
  <c r="B101" i="11"/>
  <c r="F99" i="11"/>
  <c r="F98" i="11"/>
  <c r="F95" i="11"/>
  <c r="E95" i="11"/>
  <c r="F94" i="11"/>
  <c r="E94" i="11"/>
  <c r="F93" i="11"/>
  <c r="E93" i="11"/>
  <c r="F92" i="11"/>
  <c r="E92" i="11"/>
  <c r="F91" i="11"/>
  <c r="E91" i="11"/>
  <c r="B82" i="11"/>
  <c r="F82" i="11" s="1"/>
  <c r="F81" i="11"/>
  <c r="E81" i="11"/>
  <c r="F80" i="11"/>
  <c r="E80" i="11"/>
  <c r="F79" i="11"/>
  <c r="E79" i="11"/>
  <c r="F78" i="11"/>
  <c r="E78" i="11"/>
  <c r="F77" i="11"/>
  <c r="E77" i="11"/>
  <c r="F76" i="11"/>
  <c r="E76" i="11"/>
  <c r="F75" i="11"/>
  <c r="F74" i="11"/>
  <c r="E74" i="11"/>
  <c r="F73" i="11"/>
  <c r="E73" i="11"/>
  <c r="F72" i="11"/>
  <c r="F71" i="11"/>
  <c r="E71" i="11"/>
  <c r="F70" i="11"/>
  <c r="E70" i="11"/>
  <c r="B68" i="11"/>
  <c r="F68" i="11" s="1"/>
  <c r="F67" i="11"/>
  <c r="E67" i="11"/>
  <c r="F65" i="11"/>
  <c r="E65" i="11"/>
  <c r="B65" i="11"/>
  <c r="F63" i="11"/>
  <c r="F62" i="11"/>
  <c r="E62" i="11"/>
  <c r="F61" i="11"/>
  <c r="E61" i="11"/>
  <c r="F60" i="11"/>
  <c r="E60" i="11"/>
  <c r="F59" i="11"/>
  <c r="E59" i="11"/>
  <c r="F58" i="11"/>
  <c r="E58" i="11"/>
  <c r="F57" i="11"/>
  <c r="E57" i="11"/>
  <c r="F55" i="11"/>
  <c r="E55" i="11"/>
  <c r="B55" i="11"/>
  <c r="C54" i="11"/>
  <c r="F53" i="11"/>
  <c r="F52" i="11"/>
  <c r="E52" i="11"/>
  <c r="F51" i="11"/>
  <c r="F50" i="11"/>
  <c r="B48" i="11"/>
  <c r="B89" i="11" s="1"/>
  <c r="F42" i="11"/>
  <c r="F40" i="11"/>
  <c r="F39" i="11"/>
  <c r="F38" i="11"/>
  <c r="E38" i="11"/>
  <c r="F37" i="11"/>
  <c r="E37" i="11"/>
  <c r="F36" i="11"/>
  <c r="E36" i="11"/>
  <c r="F35" i="11"/>
  <c r="E35" i="11"/>
  <c r="F34" i="11"/>
  <c r="E34" i="11"/>
  <c r="F33" i="11"/>
  <c r="E33" i="11"/>
  <c r="F32" i="11"/>
  <c r="E32" i="11"/>
  <c r="F31" i="11"/>
  <c r="E31" i="11"/>
  <c r="B27" i="11"/>
  <c r="F27" i="11" s="1"/>
  <c r="F26" i="11"/>
  <c r="F25" i="11"/>
  <c r="F24" i="11"/>
  <c r="F23" i="11"/>
  <c r="E23" i="11"/>
  <c r="F21" i="11"/>
  <c r="E21" i="11"/>
  <c r="F20" i="11"/>
  <c r="F19" i="11"/>
  <c r="E19" i="11"/>
  <c r="F18" i="11"/>
  <c r="E18" i="11"/>
  <c r="B16" i="11"/>
  <c r="B28" i="11" s="1"/>
  <c r="F15" i="11"/>
  <c r="E15" i="11"/>
  <c r="F14" i="11"/>
  <c r="E14" i="11"/>
  <c r="F13" i="11"/>
  <c r="E13" i="11"/>
  <c r="F12" i="11"/>
  <c r="E12" i="11"/>
  <c r="F11" i="11"/>
  <c r="E11" i="11"/>
  <c r="F10" i="11"/>
  <c r="E10" i="11"/>
  <c r="F9" i="11"/>
  <c r="E9" i="11"/>
  <c r="F41" i="9"/>
  <c r="F26" i="9"/>
  <c r="F114" i="9"/>
  <c r="E114" i="9"/>
  <c r="E113" i="9"/>
  <c r="C113" i="9"/>
  <c r="E112" i="9"/>
  <c r="F110" i="9"/>
  <c r="E110" i="9"/>
  <c r="F109" i="9"/>
  <c r="E109" i="9"/>
  <c r="F108" i="9"/>
  <c r="F107" i="9"/>
  <c r="E107" i="9"/>
  <c r="F106" i="9"/>
  <c r="E106" i="9"/>
  <c r="F105" i="9"/>
  <c r="E105" i="9"/>
  <c r="F104" i="9"/>
  <c r="E104" i="9"/>
  <c r="F103" i="9"/>
  <c r="F102" i="9"/>
  <c r="F101" i="9"/>
  <c r="E101" i="9"/>
  <c r="D101" i="9"/>
  <c r="B101" i="9"/>
  <c r="F99" i="9"/>
  <c r="F98" i="9"/>
  <c r="F95" i="9"/>
  <c r="E95" i="9"/>
  <c r="F94" i="9"/>
  <c r="E94" i="9"/>
  <c r="F93" i="9"/>
  <c r="E93" i="9"/>
  <c r="F92" i="9"/>
  <c r="E92" i="9"/>
  <c r="F91" i="9"/>
  <c r="E91" i="9"/>
  <c r="B82" i="9"/>
  <c r="F82" i="9" s="1"/>
  <c r="F81" i="9"/>
  <c r="E81" i="9"/>
  <c r="F80" i="9"/>
  <c r="E80" i="9"/>
  <c r="F79" i="9"/>
  <c r="E79" i="9"/>
  <c r="F78" i="9"/>
  <c r="E78" i="9"/>
  <c r="F77" i="9"/>
  <c r="E77" i="9"/>
  <c r="F76" i="9"/>
  <c r="E76" i="9"/>
  <c r="F75" i="9"/>
  <c r="F74" i="9"/>
  <c r="E74" i="9"/>
  <c r="F73" i="9"/>
  <c r="E73" i="9"/>
  <c r="F72" i="9"/>
  <c r="F71" i="9"/>
  <c r="E71" i="9"/>
  <c r="F70" i="9"/>
  <c r="E70" i="9"/>
  <c r="F68" i="9"/>
  <c r="E68" i="9"/>
  <c r="B68" i="9"/>
  <c r="F67" i="9"/>
  <c r="E67" i="9"/>
  <c r="F65" i="9"/>
  <c r="B65" i="9"/>
  <c r="E65" i="9" s="1"/>
  <c r="F63" i="9"/>
  <c r="F62" i="9"/>
  <c r="E62" i="9"/>
  <c r="F61" i="9"/>
  <c r="E61" i="9"/>
  <c r="F60" i="9"/>
  <c r="E60" i="9"/>
  <c r="F59" i="9"/>
  <c r="E59" i="9"/>
  <c r="F58" i="9"/>
  <c r="E58" i="9"/>
  <c r="F57" i="9"/>
  <c r="E57" i="9"/>
  <c r="F55" i="9"/>
  <c r="B55" i="9"/>
  <c r="E55" i="9" s="1"/>
  <c r="C54" i="9"/>
  <c r="F53" i="9"/>
  <c r="F52" i="9"/>
  <c r="E52" i="9"/>
  <c r="F51" i="9"/>
  <c r="D51" i="9"/>
  <c r="E51" i="9" s="1"/>
  <c r="C51" i="9"/>
  <c r="F50" i="9"/>
  <c r="D50" i="9"/>
  <c r="E50" i="9" s="1"/>
  <c r="C50" i="9"/>
  <c r="B48" i="9"/>
  <c r="B89" i="9" s="1"/>
  <c r="F42" i="9"/>
  <c r="F40" i="9"/>
  <c r="F39" i="9"/>
  <c r="F38" i="9"/>
  <c r="E38" i="9"/>
  <c r="F37" i="9"/>
  <c r="E37" i="9"/>
  <c r="F36" i="9"/>
  <c r="E36" i="9"/>
  <c r="F35" i="9"/>
  <c r="E35" i="9"/>
  <c r="F34" i="9"/>
  <c r="E34" i="9"/>
  <c r="F33" i="9"/>
  <c r="E33" i="9"/>
  <c r="F32" i="9"/>
  <c r="E32" i="9"/>
  <c r="F31" i="9"/>
  <c r="E31" i="9"/>
  <c r="F27" i="9"/>
  <c r="B27" i="9"/>
  <c r="E27" i="9" s="1"/>
  <c r="F25" i="9"/>
  <c r="F24" i="9"/>
  <c r="F23" i="9"/>
  <c r="E23" i="9"/>
  <c r="F21" i="9"/>
  <c r="E21" i="9"/>
  <c r="F20" i="9"/>
  <c r="F19" i="9"/>
  <c r="E19" i="9"/>
  <c r="F18" i="9"/>
  <c r="E18" i="9"/>
  <c r="F16" i="9"/>
  <c r="B16" i="9"/>
  <c r="B28" i="9" s="1"/>
  <c r="F15" i="9"/>
  <c r="E15" i="9"/>
  <c r="F14" i="9"/>
  <c r="E14" i="9"/>
  <c r="F13" i="9"/>
  <c r="E13" i="9"/>
  <c r="F12" i="9"/>
  <c r="E12" i="9"/>
  <c r="F11" i="9"/>
  <c r="E11" i="9"/>
  <c r="F10" i="9"/>
  <c r="E10" i="9"/>
  <c r="F9" i="9"/>
  <c r="E9" i="9"/>
  <c r="F114" i="8"/>
  <c r="E114" i="8"/>
  <c r="E113" i="8"/>
  <c r="C113" i="8"/>
  <c r="E112" i="8"/>
  <c r="F110" i="8"/>
  <c r="E110" i="8"/>
  <c r="F109" i="8"/>
  <c r="E109" i="8"/>
  <c r="F108" i="8"/>
  <c r="F107" i="8"/>
  <c r="E107" i="8"/>
  <c r="F106" i="8"/>
  <c r="E106" i="8"/>
  <c r="F105" i="8"/>
  <c r="E105" i="8"/>
  <c r="F104" i="8"/>
  <c r="E104" i="8"/>
  <c r="F103" i="8"/>
  <c r="F102" i="8"/>
  <c r="F101" i="8"/>
  <c r="E101" i="8"/>
  <c r="D101" i="8"/>
  <c r="B101" i="8"/>
  <c r="F99" i="8"/>
  <c r="F98" i="8"/>
  <c r="F95" i="8"/>
  <c r="E95" i="8"/>
  <c r="F94" i="8"/>
  <c r="E94" i="8"/>
  <c r="F93" i="8"/>
  <c r="E93" i="8"/>
  <c r="F92" i="8"/>
  <c r="E92" i="8"/>
  <c r="F91" i="8"/>
  <c r="E91" i="8"/>
  <c r="B89" i="8"/>
  <c r="B83" i="8"/>
  <c r="F83" i="8" s="1"/>
  <c r="F82" i="8"/>
  <c r="E82" i="8"/>
  <c r="B82" i="8"/>
  <c r="F81" i="8"/>
  <c r="E81" i="8"/>
  <c r="F80" i="8"/>
  <c r="E80" i="8"/>
  <c r="F79" i="8"/>
  <c r="E79" i="8"/>
  <c r="F78" i="8"/>
  <c r="E78" i="8"/>
  <c r="F77" i="8"/>
  <c r="E77" i="8"/>
  <c r="F76" i="8"/>
  <c r="E76" i="8"/>
  <c r="F75" i="8"/>
  <c r="F74" i="8"/>
  <c r="E74" i="8"/>
  <c r="F73" i="8"/>
  <c r="E73" i="8"/>
  <c r="F72" i="8"/>
  <c r="F71" i="8"/>
  <c r="E71" i="8"/>
  <c r="F70" i="8"/>
  <c r="E70" i="8"/>
  <c r="F68" i="8"/>
  <c r="E68" i="8"/>
  <c r="B68" i="8"/>
  <c r="F67" i="8"/>
  <c r="E67" i="8"/>
  <c r="F65" i="8"/>
  <c r="E65" i="8"/>
  <c r="B65" i="8"/>
  <c r="F63" i="8"/>
  <c r="F62" i="8"/>
  <c r="E62" i="8"/>
  <c r="F61" i="8"/>
  <c r="E61" i="8"/>
  <c r="F60" i="8"/>
  <c r="E60" i="8"/>
  <c r="F59" i="8"/>
  <c r="E59" i="8"/>
  <c r="F58" i="8"/>
  <c r="E58" i="8"/>
  <c r="F57" i="8"/>
  <c r="E57" i="8"/>
  <c r="F55" i="8"/>
  <c r="E55" i="8"/>
  <c r="B55" i="8"/>
  <c r="C54" i="8"/>
  <c r="F53" i="8"/>
  <c r="F52" i="8"/>
  <c r="E52" i="8"/>
  <c r="F51" i="8"/>
  <c r="E51" i="8"/>
  <c r="D51" i="8"/>
  <c r="C51" i="8"/>
  <c r="F50" i="8"/>
  <c r="E50" i="8"/>
  <c r="D50" i="8"/>
  <c r="C50" i="8"/>
  <c r="B48" i="8"/>
  <c r="F42" i="8"/>
  <c r="F41" i="8"/>
  <c r="F40" i="8"/>
  <c r="F39" i="8"/>
  <c r="F38" i="8"/>
  <c r="E38" i="8"/>
  <c r="F37" i="8"/>
  <c r="E37" i="8"/>
  <c r="F36" i="8"/>
  <c r="E36" i="8"/>
  <c r="F35" i="8"/>
  <c r="E35" i="8"/>
  <c r="F34" i="8"/>
  <c r="E34" i="8"/>
  <c r="F33" i="8"/>
  <c r="E33" i="8"/>
  <c r="F32" i="8"/>
  <c r="E32" i="8"/>
  <c r="F31" i="8"/>
  <c r="E31" i="8"/>
  <c r="F28" i="8"/>
  <c r="E28" i="8"/>
  <c r="B28" i="8"/>
  <c r="F27" i="8"/>
  <c r="E27" i="8"/>
  <c r="B27" i="8"/>
  <c r="F26" i="8"/>
  <c r="E26" i="8"/>
  <c r="F25" i="8"/>
  <c r="F24" i="8"/>
  <c r="F23" i="8"/>
  <c r="E23" i="8"/>
  <c r="F21" i="8"/>
  <c r="E21" i="8"/>
  <c r="F20" i="8"/>
  <c r="F19" i="8"/>
  <c r="E19" i="8"/>
  <c r="F18" i="8"/>
  <c r="E18" i="8"/>
  <c r="F16" i="8"/>
  <c r="E16" i="8"/>
  <c r="B16" i="8"/>
  <c r="F15" i="8"/>
  <c r="E15" i="8"/>
  <c r="F14" i="8"/>
  <c r="E14" i="8"/>
  <c r="F13" i="8"/>
  <c r="E13" i="8"/>
  <c r="F12" i="8"/>
  <c r="E12" i="8"/>
  <c r="F11" i="8"/>
  <c r="E11" i="8"/>
  <c r="F10" i="8"/>
  <c r="E10" i="8"/>
  <c r="F9" i="8"/>
  <c r="E9" i="8"/>
  <c r="F94" i="7"/>
  <c r="F39" i="7"/>
  <c r="F114" i="7"/>
  <c r="E114" i="7"/>
  <c r="E113" i="7"/>
  <c r="C113" i="7"/>
  <c r="E112" i="7"/>
  <c r="F110" i="7"/>
  <c r="E110" i="7"/>
  <c r="F109" i="7"/>
  <c r="E109" i="7"/>
  <c r="F108" i="7"/>
  <c r="F107" i="7"/>
  <c r="E107" i="7"/>
  <c r="F106" i="7"/>
  <c r="E106" i="7"/>
  <c r="F105" i="7"/>
  <c r="E105" i="7"/>
  <c r="F104" i="7"/>
  <c r="E104" i="7"/>
  <c r="F103" i="7"/>
  <c r="F102" i="7"/>
  <c r="D101" i="7"/>
  <c r="F101" i="7" s="1"/>
  <c r="B101" i="7"/>
  <c r="F99" i="7"/>
  <c r="F98" i="7"/>
  <c r="F95" i="7"/>
  <c r="E95" i="7"/>
  <c r="E94" i="7"/>
  <c r="F93" i="7"/>
  <c r="E93" i="7"/>
  <c r="F92" i="7"/>
  <c r="E92" i="7"/>
  <c r="F91" i="7"/>
  <c r="E91" i="7"/>
  <c r="B82" i="7"/>
  <c r="F82" i="7" s="1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F74" i="7"/>
  <c r="E74" i="7"/>
  <c r="F73" i="7"/>
  <c r="E73" i="7"/>
  <c r="F72" i="7"/>
  <c r="F71" i="7"/>
  <c r="E71" i="7"/>
  <c r="F70" i="7"/>
  <c r="E70" i="7"/>
  <c r="B68" i="7"/>
  <c r="E68" i="7" s="1"/>
  <c r="F67" i="7"/>
  <c r="E67" i="7"/>
  <c r="F65" i="7"/>
  <c r="E65" i="7"/>
  <c r="B65" i="7"/>
  <c r="F63" i="7"/>
  <c r="F62" i="7"/>
  <c r="E62" i="7"/>
  <c r="F61" i="7"/>
  <c r="E61" i="7"/>
  <c r="F60" i="7"/>
  <c r="E60" i="7"/>
  <c r="F59" i="7"/>
  <c r="E59" i="7"/>
  <c r="F58" i="7"/>
  <c r="E58" i="7"/>
  <c r="F57" i="7"/>
  <c r="E57" i="7"/>
  <c r="F55" i="7"/>
  <c r="E55" i="7"/>
  <c r="B55" i="7"/>
  <c r="C54" i="7"/>
  <c r="F53" i="7"/>
  <c r="F52" i="7"/>
  <c r="E52" i="7"/>
  <c r="D51" i="7"/>
  <c r="E51" i="7" s="1"/>
  <c r="C51" i="7"/>
  <c r="D50" i="7"/>
  <c r="F50" i="7" s="1"/>
  <c r="C50" i="7"/>
  <c r="B48" i="7"/>
  <c r="B89" i="7" s="1"/>
  <c r="F42" i="7"/>
  <c r="F41" i="7"/>
  <c r="F40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B27" i="7"/>
  <c r="E27" i="7" s="1"/>
  <c r="F26" i="7"/>
  <c r="E26" i="7"/>
  <c r="F25" i="7"/>
  <c r="F24" i="7"/>
  <c r="F23" i="7"/>
  <c r="E23" i="7"/>
  <c r="F21" i="7"/>
  <c r="E21" i="7"/>
  <c r="F20" i="7"/>
  <c r="F19" i="7"/>
  <c r="E19" i="7"/>
  <c r="F18" i="7"/>
  <c r="E18" i="7"/>
  <c r="B16" i="7"/>
  <c r="B28" i="7" s="1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92" i="6"/>
  <c r="F114" i="6"/>
  <c r="E114" i="6"/>
  <c r="E113" i="6"/>
  <c r="C113" i="6"/>
  <c r="E112" i="6"/>
  <c r="F110" i="6"/>
  <c r="E110" i="6"/>
  <c r="F109" i="6"/>
  <c r="E109" i="6"/>
  <c r="F108" i="6"/>
  <c r="F107" i="6"/>
  <c r="E107" i="6"/>
  <c r="F106" i="6"/>
  <c r="E106" i="6"/>
  <c r="F105" i="6"/>
  <c r="E105" i="6"/>
  <c r="F104" i="6"/>
  <c r="E104" i="6"/>
  <c r="F103" i="6"/>
  <c r="F102" i="6"/>
  <c r="D101" i="6"/>
  <c r="B101" i="6"/>
  <c r="F99" i="6"/>
  <c r="F98" i="6"/>
  <c r="F95" i="6"/>
  <c r="E95" i="6"/>
  <c r="F94" i="6"/>
  <c r="E94" i="6"/>
  <c r="F93" i="6"/>
  <c r="E93" i="6"/>
  <c r="E92" i="6"/>
  <c r="F91" i="6"/>
  <c r="E91" i="6"/>
  <c r="F82" i="6"/>
  <c r="B82" i="6"/>
  <c r="E82" i="6" s="1"/>
  <c r="F81" i="6"/>
  <c r="E81" i="6"/>
  <c r="F80" i="6"/>
  <c r="E80" i="6"/>
  <c r="F79" i="6"/>
  <c r="E79" i="6"/>
  <c r="F78" i="6"/>
  <c r="E78" i="6"/>
  <c r="F77" i="6"/>
  <c r="E77" i="6"/>
  <c r="F76" i="6"/>
  <c r="E76" i="6"/>
  <c r="F75" i="6"/>
  <c r="F74" i="6"/>
  <c r="E74" i="6"/>
  <c r="F73" i="6"/>
  <c r="E73" i="6"/>
  <c r="F72" i="6"/>
  <c r="F71" i="6"/>
  <c r="E71" i="6"/>
  <c r="F70" i="6"/>
  <c r="E70" i="6"/>
  <c r="B68" i="6"/>
  <c r="E68" i="6" s="1"/>
  <c r="F67" i="6"/>
  <c r="E67" i="6"/>
  <c r="B65" i="6"/>
  <c r="F65" i="6" s="1"/>
  <c r="F63" i="6"/>
  <c r="F62" i="6"/>
  <c r="E62" i="6"/>
  <c r="F61" i="6"/>
  <c r="E61" i="6"/>
  <c r="F60" i="6"/>
  <c r="E60" i="6"/>
  <c r="F59" i="6"/>
  <c r="E59" i="6"/>
  <c r="F58" i="6"/>
  <c r="E58" i="6"/>
  <c r="F57" i="6"/>
  <c r="E57" i="6"/>
  <c r="B55" i="6"/>
  <c r="F55" i="6" s="1"/>
  <c r="C54" i="6"/>
  <c r="F53" i="6"/>
  <c r="F52" i="6"/>
  <c r="E52" i="6"/>
  <c r="D51" i="6"/>
  <c r="F51" i="6" s="1"/>
  <c r="C51" i="6"/>
  <c r="D50" i="6"/>
  <c r="F50" i="6" s="1"/>
  <c r="C50" i="6"/>
  <c r="B48" i="6"/>
  <c r="B89" i="6" s="1"/>
  <c r="F42" i="6"/>
  <c r="F41" i="6"/>
  <c r="F40" i="6"/>
  <c r="F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B28" i="6"/>
  <c r="F28" i="6" s="1"/>
  <c r="B27" i="6"/>
  <c r="F27" i="6" s="1"/>
  <c r="F26" i="6"/>
  <c r="E26" i="6"/>
  <c r="F25" i="6"/>
  <c r="F24" i="6"/>
  <c r="F23" i="6"/>
  <c r="E23" i="6"/>
  <c r="F21" i="6"/>
  <c r="E21" i="6"/>
  <c r="F20" i="6"/>
  <c r="F19" i="6"/>
  <c r="E19" i="6"/>
  <c r="F18" i="6"/>
  <c r="E18" i="6"/>
  <c r="B16" i="6"/>
  <c r="F16" i="6" s="1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28" i="13" l="1"/>
  <c r="E28" i="13"/>
  <c r="B83" i="13"/>
  <c r="E16" i="13"/>
  <c r="F27" i="13"/>
  <c r="F68" i="13"/>
  <c r="E82" i="13"/>
  <c r="F16" i="13"/>
  <c r="E83" i="12"/>
  <c r="F28" i="11"/>
  <c r="E28" i="11"/>
  <c r="B83" i="11"/>
  <c r="E27" i="11"/>
  <c r="E50" i="11"/>
  <c r="E51" i="11"/>
  <c r="E68" i="11"/>
  <c r="E16" i="11"/>
  <c r="E82" i="11"/>
  <c r="E101" i="11"/>
  <c r="F16" i="11"/>
  <c r="F28" i="9"/>
  <c r="E28" i="9"/>
  <c r="B83" i="9"/>
  <c r="E16" i="9"/>
  <c r="E82" i="9"/>
  <c r="E83" i="8"/>
  <c r="E28" i="7"/>
  <c r="F28" i="7"/>
  <c r="B83" i="7"/>
  <c r="E50" i="7"/>
  <c r="F16" i="7"/>
  <c r="F27" i="7"/>
  <c r="F51" i="7"/>
  <c r="F68" i="7"/>
  <c r="E82" i="7"/>
  <c r="E101" i="7"/>
  <c r="E16" i="7"/>
  <c r="F68" i="6"/>
  <c r="E101" i="6"/>
  <c r="F101" i="6"/>
  <c r="E28" i="6"/>
  <c r="E55" i="6"/>
  <c r="E65" i="6"/>
  <c r="B83" i="6"/>
  <c r="E16" i="6"/>
  <c r="E27" i="6"/>
  <c r="E50" i="6"/>
  <c r="E51" i="6"/>
  <c r="F114" i="5"/>
  <c r="E114" i="5"/>
  <c r="E113" i="5"/>
  <c r="C113" i="5"/>
  <c r="E112" i="5"/>
  <c r="F110" i="5"/>
  <c r="E110" i="5"/>
  <c r="F109" i="5"/>
  <c r="E109" i="5"/>
  <c r="F108" i="5"/>
  <c r="F107" i="5"/>
  <c r="E107" i="5"/>
  <c r="F106" i="5"/>
  <c r="E106" i="5"/>
  <c r="F105" i="5"/>
  <c r="E105" i="5"/>
  <c r="F104" i="5"/>
  <c r="E104" i="5"/>
  <c r="F103" i="5"/>
  <c r="F102" i="5"/>
  <c r="D101" i="5"/>
  <c r="E101" i="5" s="1"/>
  <c r="B101" i="5"/>
  <c r="F99" i="5"/>
  <c r="F98" i="5"/>
  <c r="F95" i="5"/>
  <c r="E95" i="5"/>
  <c r="F94" i="5"/>
  <c r="E94" i="5"/>
  <c r="F93" i="5"/>
  <c r="E93" i="5"/>
  <c r="F92" i="5"/>
  <c r="E92" i="5"/>
  <c r="F91" i="5"/>
  <c r="E91" i="5"/>
  <c r="B82" i="5"/>
  <c r="F81" i="5"/>
  <c r="E81" i="5"/>
  <c r="F80" i="5"/>
  <c r="E80" i="5"/>
  <c r="F79" i="5"/>
  <c r="E79" i="5"/>
  <c r="F78" i="5"/>
  <c r="E78" i="5"/>
  <c r="F77" i="5"/>
  <c r="E77" i="5"/>
  <c r="F76" i="5"/>
  <c r="E76" i="5"/>
  <c r="F75" i="5"/>
  <c r="F74" i="5"/>
  <c r="E74" i="5"/>
  <c r="F73" i="5"/>
  <c r="E73" i="5"/>
  <c r="F72" i="5"/>
  <c r="F71" i="5"/>
  <c r="E71" i="5"/>
  <c r="F70" i="5"/>
  <c r="E70" i="5"/>
  <c r="E68" i="5"/>
  <c r="B68" i="5"/>
  <c r="F68" i="5" s="1"/>
  <c r="F67" i="5"/>
  <c r="E67" i="5"/>
  <c r="F65" i="5"/>
  <c r="B65" i="5"/>
  <c r="E65" i="5" s="1"/>
  <c r="F63" i="5"/>
  <c r="F62" i="5"/>
  <c r="E62" i="5"/>
  <c r="F61" i="5"/>
  <c r="E61" i="5"/>
  <c r="F60" i="5"/>
  <c r="E60" i="5"/>
  <c r="F59" i="5"/>
  <c r="E59" i="5"/>
  <c r="F58" i="5"/>
  <c r="E58" i="5"/>
  <c r="F57" i="5"/>
  <c r="E57" i="5"/>
  <c r="B55" i="5"/>
  <c r="E55" i="5" s="1"/>
  <c r="C54" i="5"/>
  <c r="F53" i="5"/>
  <c r="F52" i="5"/>
  <c r="E52" i="5"/>
  <c r="F51" i="5"/>
  <c r="E51" i="5"/>
  <c r="D51" i="5"/>
  <c r="C51" i="5"/>
  <c r="F50" i="5"/>
  <c r="E50" i="5"/>
  <c r="D50" i="5"/>
  <c r="C50" i="5"/>
  <c r="B48" i="5"/>
  <c r="F42" i="5"/>
  <c r="F41" i="5"/>
  <c r="F40" i="5"/>
  <c r="F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27" i="5"/>
  <c r="E27" i="5"/>
  <c r="B27" i="5"/>
  <c r="F26" i="5"/>
  <c r="E26" i="5"/>
  <c r="F25" i="5"/>
  <c r="F24" i="5"/>
  <c r="F23" i="5"/>
  <c r="E23" i="5"/>
  <c r="F21" i="5"/>
  <c r="E21" i="5"/>
  <c r="F20" i="5"/>
  <c r="F19" i="5"/>
  <c r="E19" i="5"/>
  <c r="F18" i="5"/>
  <c r="E18" i="5"/>
  <c r="F16" i="5"/>
  <c r="E16" i="5"/>
  <c r="B16" i="5"/>
  <c r="B28" i="5" s="1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3" i="13" l="1"/>
  <c r="E83" i="13"/>
  <c r="F83" i="11"/>
  <c r="E83" i="11"/>
  <c r="F83" i="9"/>
  <c r="E83" i="9"/>
  <c r="F83" i="7"/>
  <c r="E83" i="7"/>
  <c r="E28" i="5"/>
  <c r="F28" i="5"/>
  <c r="B83" i="5"/>
  <c r="F55" i="5"/>
  <c r="F83" i="6"/>
  <c r="E83" i="6"/>
  <c r="F83" i="5"/>
  <c r="E83" i="5"/>
  <c r="E82" i="5"/>
  <c r="F82" i="5"/>
  <c r="F101" i="5"/>
  <c r="F53" i="4" l="1"/>
  <c r="F42" i="4"/>
  <c r="F114" i="4" l="1"/>
  <c r="E114" i="4"/>
  <c r="E113" i="4"/>
  <c r="C113" i="4"/>
  <c r="E112" i="4"/>
  <c r="F110" i="4"/>
  <c r="E110" i="4"/>
  <c r="F109" i="4"/>
  <c r="E109" i="4"/>
  <c r="F108" i="4"/>
  <c r="F107" i="4"/>
  <c r="E107" i="4"/>
  <c r="F106" i="4"/>
  <c r="E106" i="4"/>
  <c r="F105" i="4"/>
  <c r="E105" i="4"/>
  <c r="F104" i="4"/>
  <c r="E104" i="4"/>
  <c r="F103" i="4"/>
  <c r="F102" i="4"/>
  <c r="D101" i="4"/>
  <c r="B101" i="4"/>
  <c r="F99" i="4"/>
  <c r="F98" i="4"/>
  <c r="F95" i="4"/>
  <c r="E95" i="4"/>
  <c r="F94" i="4"/>
  <c r="E94" i="4"/>
  <c r="F93" i="4"/>
  <c r="E93" i="4"/>
  <c r="F92" i="4"/>
  <c r="E92" i="4"/>
  <c r="F91" i="4"/>
  <c r="E91" i="4"/>
  <c r="B82" i="4"/>
  <c r="E82" i="4" s="1"/>
  <c r="F81" i="4"/>
  <c r="E81" i="4"/>
  <c r="F80" i="4"/>
  <c r="E80" i="4"/>
  <c r="F79" i="4"/>
  <c r="E79" i="4"/>
  <c r="F78" i="4"/>
  <c r="E78" i="4"/>
  <c r="F77" i="4"/>
  <c r="E77" i="4"/>
  <c r="F76" i="4"/>
  <c r="E76" i="4"/>
  <c r="F75" i="4"/>
  <c r="F74" i="4"/>
  <c r="E74" i="4"/>
  <c r="F73" i="4"/>
  <c r="E73" i="4"/>
  <c r="F72" i="4"/>
  <c r="F71" i="4"/>
  <c r="E71" i="4"/>
  <c r="F70" i="4"/>
  <c r="E70" i="4"/>
  <c r="B68" i="4"/>
  <c r="F68" i="4" s="1"/>
  <c r="F67" i="4"/>
  <c r="E67" i="4"/>
  <c r="B65" i="4"/>
  <c r="F65" i="4" s="1"/>
  <c r="F63" i="4"/>
  <c r="F62" i="4"/>
  <c r="E62" i="4"/>
  <c r="F61" i="4"/>
  <c r="E61" i="4"/>
  <c r="F60" i="4"/>
  <c r="E60" i="4"/>
  <c r="F59" i="4"/>
  <c r="E59" i="4"/>
  <c r="F58" i="4"/>
  <c r="E58" i="4"/>
  <c r="F57" i="4"/>
  <c r="E57" i="4"/>
  <c r="B55" i="4"/>
  <c r="F55" i="4" s="1"/>
  <c r="C54" i="4"/>
  <c r="F52" i="4"/>
  <c r="E52" i="4"/>
  <c r="D51" i="4"/>
  <c r="F51" i="4" s="1"/>
  <c r="C51" i="4"/>
  <c r="D50" i="4"/>
  <c r="F50" i="4" s="1"/>
  <c r="C50" i="4"/>
  <c r="B48" i="4"/>
  <c r="B89" i="4" s="1"/>
  <c r="F41" i="4"/>
  <c r="F40" i="4"/>
  <c r="F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B27" i="4"/>
  <c r="F27" i="4" s="1"/>
  <c r="F26" i="4"/>
  <c r="E26" i="4"/>
  <c r="F25" i="4"/>
  <c r="F24" i="4"/>
  <c r="F23" i="4"/>
  <c r="E23" i="4"/>
  <c r="F21" i="4"/>
  <c r="E21" i="4"/>
  <c r="F20" i="4"/>
  <c r="F19" i="4"/>
  <c r="E19" i="4"/>
  <c r="F18" i="4"/>
  <c r="E18" i="4"/>
  <c r="B16" i="4"/>
  <c r="F16" i="4" s="1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B28" i="4" l="1"/>
  <c r="F28" i="4" s="1"/>
  <c r="E101" i="4"/>
  <c r="F82" i="4"/>
  <c r="F101" i="4"/>
  <c r="E28" i="4"/>
  <c r="E55" i="4"/>
  <c r="E65" i="4"/>
  <c r="B83" i="4"/>
  <c r="E16" i="4"/>
  <c r="E27" i="4"/>
  <c r="E50" i="4"/>
  <c r="E51" i="4"/>
  <c r="E68" i="4"/>
  <c r="F83" i="4" l="1"/>
  <c r="E83" i="4"/>
  <c r="F35" i="3" l="1"/>
  <c r="F114" i="3"/>
  <c r="E114" i="3"/>
  <c r="E113" i="3"/>
  <c r="C113" i="3"/>
  <c r="E112" i="3"/>
  <c r="F110" i="3"/>
  <c r="E110" i="3"/>
  <c r="F109" i="3"/>
  <c r="E109" i="3"/>
  <c r="F108" i="3"/>
  <c r="F107" i="3"/>
  <c r="E107" i="3"/>
  <c r="F106" i="3"/>
  <c r="E106" i="3"/>
  <c r="F105" i="3"/>
  <c r="E105" i="3"/>
  <c r="F104" i="3"/>
  <c r="E104" i="3"/>
  <c r="F103" i="3"/>
  <c r="F102" i="3"/>
  <c r="D101" i="3"/>
  <c r="B101" i="3"/>
  <c r="F99" i="3"/>
  <c r="F98" i="3"/>
  <c r="F95" i="3"/>
  <c r="E95" i="3"/>
  <c r="F94" i="3"/>
  <c r="E94" i="3"/>
  <c r="F93" i="3"/>
  <c r="E93" i="3"/>
  <c r="F92" i="3"/>
  <c r="E92" i="3"/>
  <c r="F91" i="3"/>
  <c r="E91" i="3"/>
  <c r="B82" i="3"/>
  <c r="F82" i="3" s="1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F74" i="3"/>
  <c r="E74" i="3"/>
  <c r="F73" i="3"/>
  <c r="E73" i="3"/>
  <c r="F72" i="3"/>
  <c r="F71" i="3"/>
  <c r="E71" i="3"/>
  <c r="F70" i="3"/>
  <c r="E70" i="3"/>
  <c r="B68" i="3"/>
  <c r="F68" i="3" s="1"/>
  <c r="F67" i="3"/>
  <c r="E67" i="3"/>
  <c r="E65" i="3"/>
  <c r="B65" i="3"/>
  <c r="F65" i="3" s="1"/>
  <c r="F63" i="3"/>
  <c r="F62" i="3"/>
  <c r="F61" i="3"/>
  <c r="E61" i="3"/>
  <c r="F60" i="3"/>
  <c r="E60" i="3"/>
  <c r="F59" i="3"/>
  <c r="E59" i="3"/>
  <c r="F58" i="3"/>
  <c r="E58" i="3"/>
  <c r="F57" i="3"/>
  <c r="E57" i="3"/>
  <c r="B55" i="3"/>
  <c r="E55" i="3" s="1"/>
  <c r="C54" i="3"/>
  <c r="F53" i="3"/>
  <c r="F52" i="3"/>
  <c r="E52" i="3"/>
  <c r="D51" i="3"/>
  <c r="F51" i="3" s="1"/>
  <c r="C51" i="3"/>
  <c r="D50" i="3"/>
  <c r="F50" i="3" s="1"/>
  <c r="C50" i="3"/>
  <c r="B48" i="3"/>
  <c r="B89" i="3" s="1"/>
  <c r="F42" i="3"/>
  <c r="F41" i="3"/>
  <c r="F40" i="3"/>
  <c r="F39" i="3"/>
  <c r="F38" i="3"/>
  <c r="E38" i="3"/>
  <c r="F37" i="3"/>
  <c r="E37" i="3"/>
  <c r="F36" i="3"/>
  <c r="E36" i="3"/>
  <c r="E35" i="3"/>
  <c r="F34" i="3"/>
  <c r="E34" i="3"/>
  <c r="F33" i="3"/>
  <c r="E33" i="3"/>
  <c r="F32" i="3"/>
  <c r="E32" i="3"/>
  <c r="F31" i="3"/>
  <c r="E31" i="3"/>
  <c r="E27" i="3"/>
  <c r="B27" i="3"/>
  <c r="F27" i="3" s="1"/>
  <c r="F26" i="3"/>
  <c r="E26" i="3"/>
  <c r="F25" i="3"/>
  <c r="F24" i="3"/>
  <c r="F23" i="3"/>
  <c r="E23" i="3"/>
  <c r="F21" i="3"/>
  <c r="E21" i="3"/>
  <c r="F20" i="3"/>
  <c r="F19" i="3"/>
  <c r="E19" i="3"/>
  <c r="F18" i="3"/>
  <c r="E18" i="3"/>
  <c r="E16" i="3"/>
  <c r="B16" i="3"/>
  <c r="B28" i="3" s="1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E28" i="3" l="1"/>
  <c r="F28" i="3"/>
  <c r="F16" i="3"/>
  <c r="F55" i="3"/>
  <c r="F101" i="3"/>
  <c r="E50" i="3"/>
  <c r="E51" i="3"/>
  <c r="B83" i="3"/>
  <c r="E68" i="3"/>
  <c r="E82" i="3"/>
  <c r="E101" i="3"/>
  <c r="F78" i="2"/>
  <c r="F41" i="2"/>
  <c r="F39" i="2"/>
  <c r="F40" i="2"/>
  <c r="F42" i="2"/>
  <c r="F20" i="2"/>
  <c r="F114" i="2"/>
  <c r="E114" i="2"/>
  <c r="E113" i="2"/>
  <c r="C113" i="2"/>
  <c r="E112" i="2"/>
  <c r="F110" i="2"/>
  <c r="E110" i="2"/>
  <c r="F109" i="2"/>
  <c r="E109" i="2"/>
  <c r="F108" i="2"/>
  <c r="E108" i="2"/>
  <c r="F107" i="2"/>
  <c r="E107" i="2"/>
  <c r="F106" i="2"/>
  <c r="E106" i="2"/>
  <c r="F105" i="2"/>
  <c r="E105" i="2"/>
  <c r="F104" i="2"/>
  <c r="E104" i="2"/>
  <c r="F103" i="2"/>
  <c r="F102" i="2"/>
  <c r="D101" i="2"/>
  <c r="B101" i="2"/>
  <c r="F99" i="2"/>
  <c r="F98" i="2"/>
  <c r="F95" i="2"/>
  <c r="E95" i="2"/>
  <c r="F94" i="2"/>
  <c r="E94" i="2"/>
  <c r="F93" i="2"/>
  <c r="E93" i="2"/>
  <c r="F92" i="2"/>
  <c r="E92" i="2"/>
  <c r="F91" i="2"/>
  <c r="E91" i="2"/>
  <c r="B82" i="2"/>
  <c r="F81" i="2"/>
  <c r="E81" i="2"/>
  <c r="F80" i="2"/>
  <c r="E80" i="2"/>
  <c r="F79" i="2"/>
  <c r="E79" i="2"/>
  <c r="E78" i="2"/>
  <c r="F77" i="2"/>
  <c r="E77" i="2"/>
  <c r="F76" i="2"/>
  <c r="E76" i="2"/>
  <c r="F75" i="2"/>
  <c r="F74" i="2"/>
  <c r="E74" i="2"/>
  <c r="F73" i="2"/>
  <c r="E73" i="2"/>
  <c r="F72" i="2"/>
  <c r="F71" i="2"/>
  <c r="E71" i="2"/>
  <c r="F70" i="2"/>
  <c r="E70" i="2"/>
  <c r="B68" i="2"/>
  <c r="F67" i="2"/>
  <c r="E67" i="2"/>
  <c r="B65" i="2"/>
  <c r="F65" i="2" s="1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B55" i="2"/>
  <c r="F55" i="2" s="1"/>
  <c r="C54" i="2"/>
  <c r="F53" i="2"/>
  <c r="F52" i="2"/>
  <c r="E52" i="2"/>
  <c r="E51" i="2"/>
  <c r="D51" i="2"/>
  <c r="F51" i="2" s="1"/>
  <c r="C51" i="2"/>
  <c r="D50" i="2"/>
  <c r="F50" i="2" s="1"/>
  <c r="C50" i="2"/>
  <c r="B48" i="2"/>
  <c r="B89" i="2" s="1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B27" i="2"/>
  <c r="F27" i="2" s="1"/>
  <c r="F26" i="2"/>
  <c r="E26" i="2"/>
  <c r="F25" i="2"/>
  <c r="F24" i="2"/>
  <c r="F23" i="2"/>
  <c r="E23" i="2"/>
  <c r="F21" i="2"/>
  <c r="E21" i="2"/>
  <c r="F19" i="2"/>
  <c r="E19" i="2"/>
  <c r="F18" i="2"/>
  <c r="E18" i="2"/>
  <c r="B16" i="2"/>
  <c r="B28" i="2" s="1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E27" i="2" l="1"/>
  <c r="E55" i="2"/>
  <c r="F101" i="2"/>
  <c r="E65" i="2"/>
  <c r="E16" i="2"/>
  <c r="B83" i="2"/>
  <c r="E50" i="2"/>
  <c r="F83" i="3"/>
  <c r="E83" i="3"/>
  <c r="F68" i="2"/>
  <c r="F83" i="2"/>
  <c r="E83" i="2"/>
  <c r="F28" i="2"/>
  <c r="E28" i="2"/>
  <c r="E68" i="2"/>
  <c r="E82" i="2"/>
  <c r="E101" i="2"/>
  <c r="F82" i="2"/>
  <c r="F16" i="2"/>
  <c r="F114" i="1"/>
  <c r="E114" i="1"/>
  <c r="E113" i="1"/>
  <c r="C113" i="1"/>
  <c r="E112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F102" i="1"/>
  <c r="D101" i="1"/>
  <c r="B101" i="1"/>
  <c r="F99" i="1"/>
  <c r="F98" i="1"/>
  <c r="F95" i="1"/>
  <c r="E95" i="1"/>
  <c r="F94" i="1"/>
  <c r="E94" i="1"/>
  <c r="F93" i="1"/>
  <c r="E93" i="1"/>
  <c r="F92" i="1"/>
  <c r="E92" i="1"/>
  <c r="F91" i="1"/>
  <c r="E91" i="1"/>
  <c r="B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F74" i="1"/>
  <c r="E74" i="1"/>
  <c r="F73" i="1"/>
  <c r="E73" i="1"/>
  <c r="F72" i="1"/>
  <c r="F71" i="1"/>
  <c r="E71" i="1"/>
  <c r="F70" i="1"/>
  <c r="E70" i="1"/>
  <c r="E68" i="1"/>
  <c r="D68" i="1"/>
  <c r="C68" i="1"/>
  <c r="B68" i="1"/>
  <c r="F68" i="1" s="1"/>
  <c r="F67" i="1"/>
  <c r="E67" i="1"/>
  <c r="B65" i="1"/>
  <c r="F65" i="1" s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E55" i="1"/>
  <c r="B55" i="1"/>
  <c r="F55" i="1" s="1"/>
  <c r="C54" i="1"/>
  <c r="F53" i="1"/>
  <c r="F52" i="1"/>
  <c r="E52" i="1"/>
  <c r="D51" i="1"/>
  <c r="F51" i="1" s="1"/>
  <c r="C51" i="1"/>
  <c r="D50" i="1"/>
  <c r="E50" i="1" s="1"/>
  <c r="C50" i="1"/>
  <c r="B48" i="1"/>
  <c r="B89" i="1" s="1"/>
  <c r="F42" i="1"/>
  <c r="F41" i="1"/>
  <c r="F40" i="1"/>
  <c r="F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B27" i="1"/>
  <c r="F27" i="1" s="1"/>
  <c r="F26" i="1"/>
  <c r="E26" i="1"/>
  <c r="F25" i="1"/>
  <c r="F24" i="1"/>
  <c r="F23" i="1"/>
  <c r="E23" i="1"/>
  <c r="F21" i="1"/>
  <c r="E21" i="1"/>
  <c r="F20" i="1"/>
  <c r="F19" i="1"/>
  <c r="E19" i="1"/>
  <c r="F18" i="1"/>
  <c r="E18" i="1"/>
  <c r="B16" i="1"/>
  <c r="B28" i="1" s="1"/>
  <c r="F15" i="1"/>
  <c r="E15" i="1"/>
  <c r="D14" i="1"/>
  <c r="F14" i="1" s="1"/>
  <c r="C14" i="1"/>
  <c r="F13" i="1"/>
  <c r="E13" i="1"/>
  <c r="F12" i="1"/>
  <c r="E12" i="1"/>
  <c r="F11" i="1"/>
  <c r="E11" i="1"/>
  <c r="F10" i="1"/>
  <c r="E10" i="1"/>
  <c r="F9" i="1"/>
  <c r="E9" i="1"/>
  <c r="B83" i="1" l="1"/>
  <c r="F101" i="1"/>
  <c r="F50" i="1"/>
  <c r="E14" i="1"/>
  <c r="F83" i="1"/>
  <c r="E83" i="1"/>
  <c r="F28" i="1"/>
  <c r="E28" i="1"/>
  <c r="E16" i="1"/>
  <c r="E27" i="1"/>
  <c r="E51" i="1"/>
  <c r="E65" i="1"/>
  <c r="E82" i="1"/>
  <c r="E101" i="1"/>
  <c r="F16" i="1"/>
  <c r="F82" i="1"/>
</calcChain>
</file>

<file path=xl/sharedStrings.xml><?xml version="1.0" encoding="utf-8"?>
<sst xmlns="http://schemas.openxmlformats.org/spreadsheetml/2006/main" count="1975" uniqueCount="125">
  <si>
    <t>ยอดรายรับของกรุงเทพมหานคร</t>
  </si>
  <si>
    <t>ตุลาคม 2565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</si>
  <si>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</si>
  <si>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</si>
  <si>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</si>
  <si>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</si>
  <si>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</si>
  <si>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</si>
  <si>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ปี 2565</t>
  </si>
  <si>
    <t>-</t>
  </si>
  <si>
    <t>ต่ำกว่าประมาณการ</t>
  </si>
  <si>
    <t xml:space="preserve"> ก.  รายได้ประจำ</t>
  </si>
  <si>
    <t xml:space="preserve">  1. ภาษีอากร</t>
  </si>
  <si>
    <t xml:space="preserve">      กรุงเทพมหานครจัดเก็บเอง</t>
  </si>
  <si>
    <t xml:space="preserve">  -   ภาษีบำรุงท้องที่</t>
  </si>
  <si>
    <t xml:space="preserve">  -   ภาษีโรงเรือนและที่ดิน</t>
  </si>
  <si>
    <t xml:space="preserve">  -   ภาษีป้าย</t>
  </si>
  <si>
    <t xml:space="preserve">  -   อากรการฆ่าสัตว์</t>
  </si>
  <si>
    <t xml:space="preserve">  -   ภาษีบำรุงกรุงเทพมหานครสำหรับน้ำมันฯ</t>
  </si>
  <si>
    <t xml:space="preserve">  -   ภาษีการพนัน</t>
  </si>
  <si>
    <t xml:space="preserve">  -   ภาษีที่ดินและสิ่งปลูกสร้าง</t>
  </si>
  <si>
    <t xml:space="preserve"> รวมภาษีอากรที่กรุงเทพมหานครจัดเก็บเอง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</si>
  <si>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</si>
  <si>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</si>
  <si>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 xml:space="preserve">  -   ภาษีและค่าธรรมเนียมรถยนต์</t>
  </si>
  <si>
    <t xml:space="preserve">  -   ภาษีสุราและสรรพสามิต</t>
  </si>
  <si>
    <t xml:space="preserve">  -   ค่าธรรมเนียมการจดทะเบียนสิทธิ</t>
  </si>
  <si>
    <t xml:space="preserve">        และนิติกรรมเกี่ยวกับอสังหาริมทรัพย์</t>
  </si>
  <si>
    <t xml:space="preserve">  -   ภาษีธุรกิจเฉพาะ</t>
  </si>
  <si>
    <t xml:space="preserve">  -   ค่าธรรมเนียมใบอนุญาตขายสุรา</t>
  </si>
  <si>
    <t xml:space="preserve">  -   ค่าธรรมเนียมใบอนุญาตเล่นการพนัน</t>
  </si>
  <si>
    <t xml:space="preserve">  -   ค่าปรับผู้ละเมิดกฎหมายจราจร</t>
  </si>
  <si>
    <t>รวมรายได้ที่ส่วนราชการอื่นจัดเก็บให้</t>
  </si>
  <si>
    <t>รวมภาษีอากร</t>
  </si>
  <si>
    <t xml:space="preserve"> 2. ค่าธรรมเนียม  ค่าใบอนุญาต  ค่าปรับ  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</si>
  <si>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</si>
  <si>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</si>
  <si>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</si>
  <si>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ค่าธรรมเนียมตามกฎหมายควบคุมอาคาร</t>
  </si>
  <si>
    <t xml:space="preserve">  -   ค่าธรรมเนียมการจอดยานยนต์</t>
  </si>
  <si>
    <t xml:space="preserve">  -   ค่าธรรมเนียมใบอนุญาตติดตั้งป้ายโฆษณา</t>
  </si>
  <si>
    <t xml:space="preserve">  -   ค่าธรรมเนียมบัตรประจำตัวประชาชน</t>
  </si>
  <si>
    <t xml:space="preserve">  -   ค่าธรรมเนียมการจดทะเบียนพาณิชย์</t>
  </si>
  <si>
    <t xml:space="preserve">  -   ค่าธรรมเนียมขนถ่ายสิ่งปฎิกูลประเภทไขมัน</t>
  </si>
  <si>
    <t xml:space="preserve">  -   ค่าธรรมเนียมใบอนุญาตประกอบกิจการหอพัก</t>
  </si>
  <si>
    <t xml:space="preserve">  -   ค่าธรรมเนียมใบอนุญาตผู้จัดการหอพัก</t>
  </si>
  <si>
    <t xml:space="preserve">  -   ค่าธรรมเนียมกำจัดสิ่งปฎิกูล</t>
  </si>
  <si>
    <t xml:space="preserve">  -   ค่าธรรมเนียมกำจัดสิ่งปฎิกูลประเภทไขมัน</t>
  </si>
  <si>
    <t>-  2  -</t>
  </si>
  <si>
    <t xml:space="preserve"> ต่ำกว่าประมาณการ</t>
  </si>
  <si>
    <t>ค่าธรรมเนียม (ต่อ)</t>
  </si>
  <si>
    <t xml:space="preserve">  -   ค่าธรรมเนียมกำจัดมูลฝอยทั่วไป</t>
  </si>
  <si>
    <t xml:space="preserve">  -   ค่าธรรมเนียมกำจัดมูลฝอยติดเชื้อ</t>
  </si>
  <si>
    <t xml:space="preserve">  -   ค่าธรรมเนียมเก็บขนมูลฝอยติดเชื้อ</t>
  </si>
  <si>
    <t xml:space="preserve">  -   ค่าธรรมเนียมรายปีและเงินเพิ่มฯสำหรับโรงงานจำพวกที่2</t>
  </si>
  <si>
    <t xml:space="preserve">  -   ค่าธรรมเนียมบำบัดน้ำเสีย</t>
  </si>
  <si>
    <t xml:space="preserve">รวมค่าธรรมเนียม </t>
  </si>
  <si>
    <t xml:space="preserve"> ค่าใบอนุญาต</t>
  </si>
  <si>
    <t xml:space="preserve">  -   ดำเนินกิจการที่เป็นอันตรายต่อสุขภาพในลักษณะที่เป็นการค้า</t>
  </si>
  <si>
    <t xml:space="preserve">  -   จัดตั้งสถานที่จำหน่ายอาหารและสถานที่สะสมอาหาร  </t>
  </si>
  <si>
    <t xml:space="preserve">  -   การโฆษณา</t>
  </si>
  <si>
    <t xml:space="preserve">  -   ตลาดเอกชน</t>
  </si>
  <si>
    <t xml:space="preserve">  -   สุสานและฌาปนสถาน</t>
  </si>
  <si>
    <t xml:space="preserve">  -   จำหน่ายสินค้าในที่หรือทางสาธารณะ</t>
  </si>
  <si>
    <t xml:space="preserve">  -   ออกหนังสือรับรองการแจ้งการจัดตั้งสถานที่</t>
  </si>
  <si>
    <t xml:space="preserve">       จำหน่ายอาหารและสะสมอาหาร</t>
  </si>
  <si>
    <t>รวมค่าใบอนุญาต</t>
  </si>
  <si>
    <t xml:space="preserve"> ค่าปรับ</t>
  </si>
  <si>
    <t xml:space="preserve">  -   ค่าปรับผู้ละเมิดกฎหมาย</t>
  </si>
  <si>
    <t>รวมค่าปรับ</t>
  </si>
  <si>
    <t xml:space="preserve"> ค่าบริการ</t>
  </si>
  <si>
    <t xml:space="preserve">  -   การคัดสำเนา  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</si>
  <si>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</si>
  <si>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</si>
  <si>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</si>
  <si>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</si>
  <si>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</si>
  <si>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</si>
  <si>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</si>
  <si>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</si>
  <si>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</si>
  <si>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การบริการเกี่ยวกับเศษวัสดุก่อสร้าง</t>
  </si>
  <si>
    <t xml:space="preserve">  -   การพิมพ์  รับถ่ายแบบ  หรือแผนที่</t>
  </si>
  <si>
    <t>รวมค่าบริการ</t>
  </si>
  <si>
    <t>รวมค่าธรรมเนียม   ค่าใบอนุญาต 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</si>
  <si>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</si>
  <si>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</si>
  <si>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</si>
  <si>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ค่าเช่าที่ดิน</t>
  </si>
  <si>
    <t xml:space="preserve">  -   ค่าดอกเบี้ยเงินฝากธนาคารและพันธบัตรของรัฐบาล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</si>
  <si>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</si>
  <si>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</si>
  <si>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</si>
  <si>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</si>
  <si>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</si>
  <si>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</si>
  <si>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</si>
  <si>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</si>
  <si>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</si>
  <si>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</si>
  <si>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</si>
  <si>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</si>
  <si>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-   ชดใช้ค่าเสียหาย</t>
  </si>
  <si>
    <t xml:space="preserve">  -   ค่าจำหน่ายทรัพย์สิน / วัสดุชำรุด</t>
  </si>
  <si>
    <t xml:space="preserve">  -   ค่าปรับเกินสัญญา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</si>
  <si>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</si>
  <si>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</si>
  <si>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</si>
  <si>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</si>
  <si>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</si>
  <si>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</si>
  <si>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</si>
  <si>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</si>
  <si>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</si>
  <si>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</si>
  <si>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</si>
  <si>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</si>
  <si>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</si>
  <si>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178/566594.00</t>
  </si>
  <si>
    <t>พฤษภาคม 2566</t>
  </si>
  <si>
    <t>มิถุนายน 2566</t>
  </si>
  <si>
    <t>กรกฎาคม 2566</t>
  </si>
  <si>
    <t>ปี 2566</t>
  </si>
  <si>
    <t>สิงหาคม 2566</t>
  </si>
  <si>
    <t>กันยายน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</si>
</sst>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indexed="8"/>
      <name val="Angsana New"/>
      <family val="1"/>
    </font>
    <font>
      <sz val="14"/>
      <color indexed="8"/>
      <name val="Angsana New"/>
      <family val="1"/>
    </font>
    <font>
      <sz val="16"/>
      <color indexed="8"/>
      <name val="Angsana New"/>
      <family val="1"/>
    </font>
    <font>
      <b/>
      <sz val="14"/>
      <color indexed="8"/>
      <name val="Angsana New"/>
      <family val="1"/>
    </font>
    <font>
      <sz val="16"/>
      <name val="Angsana New"/>
      <family val="1"/>
    </font>
    <font>
      <sz val="14"/>
      <name val="Cordia New"/>
      <family val="2"/>
    </font>
    <font>
      <sz val="12"/>
      <name val="Angsana New"/>
      <family val="1"/>
    </font>
    <font>
      <b/>
      <sz val="14"/>
      <name val="Angsana New"/>
      <family val="1"/>
    </font>
    <font>
      <b/>
      <u val="double"/>
      <sz val="2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4" fillId="0" borderId="1" xfId="1" applyFont="1" applyBorder="1"/>
    <xf numFmtId="43" fontId="4" fillId="0" borderId="1" xfId="1" applyFont="1" applyBorder="1" applyAlignment="1">
      <alignment horizontal="center"/>
    </xf>
    <xf numFmtId="43" fontId="3" fillId="0" borderId="0" xfId="1" applyFont="1"/>
    <xf numFmtId="43" fontId="4" fillId="0" borderId="3" xfId="1" applyFont="1" applyBorder="1"/>
    <xf numFmtId="43" fontId="4" fillId="0" borderId="3" xfId="1" applyFont="1" applyBorder="1" applyAlignment="1">
      <alignment horizontal="center"/>
    </xf>
    <xf numFmtId="0" fontId="5" fillId="0" borderId="0" xfId="0" applyFont="1"/>
    <xf numFmtId="43" fontId="6" fillId="0" borderId="2" xfId="1" applyFont="1" applyBorder="1"/>
    <xf numFmtId="43" fontId="4" fillId="0" borderId="4" xfId="1" applyFont="1" applyBorder="1"/>
    <xf numFmtId="43" fontId="4" fillId="0" borderId="4" xfId="1" applyFont="1" applyBorder="1" applyAlignment="1">
      <alignment horizontal="center"/>
    </xf>
    <xf numFmtId="43" fontId="6" fillId="0" borderId="3" xfId="1" applyFont="1" applyBorder="1"/>
    <xf numFmtId="43" fontId="4" fillId="0" borderId="3" xfId="1" applyFont="1" applyBorder="1" applyAlignment="1">
      <alignment horizontal="right"/>
    </xf>
    <xf numFmtId="43" fontId="2" fillId="0" borderId="3" xfId="1" applyFont="1" applyBorder="1" applyAlignment="1">
      <alignment horizontal="center"/>
    </xf>
    <xf numFmtId="43" fontId="6" fillId="0" borderId="5" xfId="1" applyFont="1" applyBorder="1"/>
    <xf numFmtId="43" fontId="4" fillId="0" borderId="0" xfId="1" applyFont="1" applyBorder="1"/>
    <xf numFmtId="0" fontId="4" fillId="0" borderId="3" xfId="0" applyFont="1" applyBorder="1"/>
    <xf numFmtId="43" fontId="4" fillId="0" borderId="6" xfId="1" applyFont="1" applyBorder="1"/>
    <xf numFmtId="43" fontId="3" fillId="0" borderId="0" xfId="1" applyFont="1" applyBorder="1"/>
    <xf numFmtId="43" fontId="6" fillId="0" borderId="4" xfId="1" applyFont="1" applyBorder="1"/>
    <xf numFmtId="43" fontId="2" fillId="0" borderId="3" xfId="1" applyFont="1" applyBorder="1"/>
    <xf numFmtId="43" fontId="4" fillId="0" borderId="2" xfId="1" applyFont="1" applyBorder="1"/>
    <xf numFmtId="43" fontId="4" fillId="0" borderId="2" xfId="1" applyFont="1" applyBorder="1" applyAlignment="1">
      <alignment horizontal="center"/>
    </xf>
    <xf numFmtId="43" fontId="4" fillId="0" borderId="0" xfId="0" applyNumberFormat="1" applyFont="1"/>
    <xf numFmtId="43" fontId="4" fillId="0" borderId="0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2" fillId="0" borderId="3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43" fontId="4" fillId="0" borderId="5" xfId="1" applyFont="1" applyBorder="1" applyAlignment="1">
      <alignment horizontal="center"/>
    </xf>
    <xf numFmtId="0" fontId="2" fillId="0" borderId="2" xfId="0" applyFont="1" applyBorder="1"/>
    <xf numFmtId="0" fontId="4" fillId="0" borderId="4" xfId="0" applyFont="1" applyBorder="1"/>
    <xf numFmtId="0" fontId="4" fillId="0" borderId="2" xfId="0" applyFont="1" applyBorder="1"/>
    <xf numFmtId="43" fontId="4" fillId="0" borderId="4" xfId="1" applyFont="1" applyBorder="1" applyAlignment="1">
      <alignment horizontal="right"/>
    </xf>
    <xf numFmtId="43" fontId="8" fillId="0" borderId="0" xfId="2" applyFont="1" applyBorder="1" applyAlignment="1">
      <alignment horizontal="left"/>
    </xf>
    <xf numFmtId="0" fontId="4" fillId="0" borderId="0" xfId="0" applyFont="1"/>
    <xf numFmtId="39" fontId="9" fillId="2" borderId="0" xfId="1" applyNumberFormat="1" applyFont="1" applyFill="1" applyBorder="1"/>
    <xf numFmtId="43" fontId="10" fillId="0" borderId="0" xfId="1" applyFont="1" applyBorder="1" applyAlignment="1">
      <alignment horizontal="left"/>
    </xf>
    <xf numFmtId="4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3" fillId="0" borderId="0" xfId="0" applyNumberFormat="1" applyFont="1"/>
    <xf numFmtId="39" fontId="3" fillId="0" borderId="0" xfId="0" applyNumberFormat="1" applyFont="1"/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</cellXfs>
  <cellStyles count="3">
    <cellStyle name="Comma 2" xfId="2" xr:uid="{00000000-0005-0000-0000-00000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6%20&#3611;&#3619;&#3632;&#3592;&#3635;&#3648;&#3604;&#3639;&#3629;&#3609;64%20&#3617;&#3637;.&#3588;.%20(Wilaa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 refreshError="1">
        <row r="2">
          <cell r="A2">
            <v>44256</v>
          </cell>
        </row>
        <row r="77">
          <cell r="G77">
            <v>0</v>
          </cell>
          <cell r="AD77">
            <v>0</v>
          </cell>
          <cell r="AE77">
            <v>0</v>
          </cell>
          <cell r="AH77">
            <v>0</v>
          </cell>
        </row>
        <row r="79">
          <cell r="G79">
            <v>0</v>
          </cell>
          <cell r="AD79">
            <v>0</v>
          </cell>
          <cell r="AE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286"/>
  <sheetViews>
    <sheetView workbookViewId="0">
      <selection activeCell="B6" sqref="B6"/>
    </sheetView>
  </sheetViews>
  <sheetFormatPr defaultRowHeight="21"/>
  <cols>
    <col min="1" max="1" width="47" style="1" customWidth="1"/>
    <col min="2" max="2" width="15.1406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3.25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3.25">
      <c r="A6" s="4" t="s">
        <v>11</v>
      </c>
      <c r="B6" s="4"/>
      <c r="C6" s="4"/>
      <c r="D6" s="4"/>
      <c r="E6" s="5"/>
      <c r="F6" s="4"/>
      <c r="G6" s="6"/>
    </row>
    <row r="7" spans="1:7" ht="23.25">
      <c r="A7" s="7" t="s">
        <v>12</v>
      </c>
      <c r="B7" s="7"/>
      <c r="C7" s="7"/>
      <c r="D7" s="7"/>
      <c r="E7" s="8"/>
      <c r="F7" s="7"/>
      <c r="G7" s="6"/>
    </row>
    <row r="8" spans="1:7" ht="23.25">
      <c r="A8" s="7" t="s">
        <v>13</v>
      </c>
      <c r="B8" s="7"/>
      <c r="C8" s="7"/>
      <c r="D8" s="7"/>
      <c r="E8" s="8"/>
      <c r="F8" s="7"/>
      <c r="G8" s="6"/>
    </row>
    <row r="9" spans="1:7" ht="23.25">
      <c r="A9" s="7" t="s">
        <v>14</v>
      </c>
      <c r="B9" s="7">
        <v>10000000</v>
      </c>
      <c r="C9" s="7">
        <v>326076.94</v>
      </c>
      <c r="D9" s="7">
        <v>326076.94</v>
      </c>
      <c r="E9" s="8" t="str">
        <f>IF(D9&gt;B9,"+","-")</f>
        <v>-</v>
      </c>
      <c r="F9" s="7">
        <f>ABS(D9-B9)</f>
        <v>9673923.0600000005</v>
      </c>
      <c r="G9" s="6"/>
    </row>
    <row r="10" spans="1:7" s="9" customFormat="1" ht="23.25">
      <c r="A10" s="7" t="s">
        <v>15</v>
      </c>
      <c r="B10" s="7">
        <v>500000000</v>
      </c>
      <c r="C10" s="7">
        <v>23112807.699999999</v>
      </c>
      <c r="D10" s="7">
        <v>23112807.699999999</v>
      </c>
      <c r="E10" s="8" t="str">
        <f t="shared" ref="E10:E16" si="0">IF(D10&gt;B10,"+","-")</f>
        <v>-</v>
      </c>
      <c r="F10" s="7">
        <f t="shared" ref="F10:F16" si="1">ABS(D10-B10)</f>
        <v>476887192.30000001</v>
      </c>
      <c r="G10" s="6"/>
    </row>
    <row r="11" spans="1:7" ht="23.25">
      <c r="A11" s="7" t="s">
        <v>16</v>
      </c>
      <c r="B11" s="7">
        <v>1140000000</v>
      </c>
      <c r="C11" s="7">
        <v>28484501.329999998</v>
      </c>
      <c r="D11" s="7">
        <v>28484501.329999998</v>
      </c>
      <c r="E11" s="8" t="str">
        <f t="shared" si="0"/>
        <v>-</v>
      </c>
      <c r="F11" s="7">
        <f t="shared" si="1"/>
        <v>1111515498.6700001</v>
      </c>
      <c r="G11" s="6"/>
    </row>
    <row r="12" spans="1:7" ht="23.25">
      <c r="A12" s="7" t="s">
        <v>17</v>
      </c>
      <c r="B12" s="7">
        <v>1000000</v>
      </c>
      <c r="C12" s="7">
        <v>68840</v>
      </c>
      <c r="D12" s="7">
        <v>68840</v>
      </c>
      <c r="E12" s="8" t="str">
        <f t="shared" si="0"/>
        <v>-</v>
      </c>
      <c r="F12" s="7">
        <f t="shared" si="1"/>
        <v>931160</v>
      </c>
      <c r="G12" s="6"/>
    </row>
    <row r="13" spans="1:7" ht="23.25">
      <c r="A13" s="7" t="s">
        <v>18</v>
      </c>
      <c r="B13" s="7">
        <v>220000000</v>
      </c>
      <c r="C13" s="7">
        <v>16088364.810000001</v>
      </c>
      <c r="D13" s="7">
        <v>16088364.810000001</v>
      </c>
      <c r="E13" s="8" t="str">
        <f t="shared" si="0"/>
        <v>-</v>
      </c>
      <c r="F13" s="7">
        <f t="shared" si="1"/>
        <v>203911635.19</v>
      </c>
      <c r="G13" s="6"/>
    </row>
    <row r="14" spans="1:7" ht="23.25">
      <c r="A14" s="7" t="s">
        <v>19</v>
      </c>
      <c r="B14" s="7">
        <v>19000000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19000000</v>
      </c>
      <c r="G14" s="6"/>
    </row>
    <row r="15" spans="1:7" ht="23.25">
      <c r="A15" s="7" t="s">
        <v>20</v>
      </c>
      <c r="B15" s="10">
        <v>7710000000</v>
      </c>
      <c r="C15" s="7">
        <v>53441364.770000003</v>
      </c>
      <c r="D15" s="7">
        <v>53441364.770000003</v>
      </c>
      <c r="E15" s="8" t="str">
        <f>IF(D15&gt;B15,"+","-")</f>
        <v>-</v>
      </c>
      <c r="F15" s="7">
        <f>ABS(D15-B15)</f>
        <v>7656558635.2299995</v>
      </c>
      <c r="G15" s="6"/>
    </row>
    <row r="16" spans="1:7" ht="23.25">
      <c r="A16" s="7" t="s">
        <v>21</v>
      </c>
      <c r="B16" s="11">
        <f>SUM(B9:B15)</f>
        <v>9600000000</v>
      </c>
      <c r="C16" s="11">
        <v>121521955.55</v>
      </c>
      <c r="D16" s="11">
        <v>121521955.55</v>
      </c>
      <c r="E16" s="12" t="str">
        <f t="shared" si="0"/>
        <v>-</v>
      </c>
      <c r="F16" s="11">
        <f t="shared" si="1"/>
        <v>9478478044.4500008</v>
      </c>
      <c r="G16" s="6"/>
    </row>
    <row r="17" spans="1:7" ht="23.25">
      <c r="A17" s="7" t="s">
        <v>22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23</v>
      </c>
      <c r="B18" s="13">
        <v>28800000000</v>
      </c>
      <c r="C18" s="7">
        <v>443196188.43000001</v>
      </c>
      <c r="D18" s="7">
        <v>443196188.43000001</v>
      </c>
      <c r="E18" s="8" t="str">
        <f t="shared" ref="E18:E27" si="2">IF(D18&gt;B18,"+","-")</f>
        <v>-</v>
      </c>
      <c r="F18" s="7">
        <f t="shared" ref="F18:F27" si="3">ABS(D18-B18)</f>
        <v>28356803811.57</v>
      </c>
      <c r="G18" s="6"/>
    </row>
    <row r="19" spans="1:7" ht="23.25">
      <c r="A19" s="7" t="s">
        <v>24</v>
      </c>
      <c r="B19" s="13">
        <v>14000000000</v>
      </c>
      <c r="C19" s="14">
        <v>3384692713.4499998</v>
      </c>
      <c r="D19" s="7">
        <v>3384692713.4499998</v>
      </c>
      <c r="E19" s="15" t="str">
        <f t="shared" si="2"/>
        <v>-</v>
      </c>
      <c r="F19" s="7">
        <f t="shared" si="3"/>
        <v>10615307286.549999</v>
      </c>
      <c r="G19" s="6"/>
    </row>
    <row r="20" spans="1:7" ht="23.25">
      <c r="A20" s="7" t="s">
        <v>25</v>
      </c>
      <c r="B20" s="13">
        <v>4900000000</v>
      </c>
      <c r="C20" s="14" t="s">
        <v>9</v>
      </c>
      <c r="D20" s="14" t="s">
        <v>9</v>
      </c>
      <c r="E20" s="8" t="s">
        <v>9</v>
      </c>
      <c r="F20" s="7">
        <f>B20</f>
        <v>4900000000</v>
      </c>
      <c r="G20" s="6"/>
    </row>
    <row r="21" spans="1:7" ht="23.25">
      <c r="A21" s="7" t="s">
        <v>26</v>
      </c>
      <c r="B21" s="16">
        <v>13300000000</v>
      </c>
      <c r="C21" s="14">
        <v>1432296273</v>
      </c>
      <c r="D21" s="17">
        <v>1432296273</v>
      </c>
      <c r="E21" s="8" t="str">
        <f t="shared" si="2"/>
        <v>-</v>
      </c>
      <c r="F21" s="7">
        <f t="shared" si="3"/>
        <v>11867703727</v>
      </c>
      <c r="G21" s="6"/>
    </row>
    <row r="22" spans="1:7" ht="23.25">
      <c r="A22" s="18" t="s">
        <v>27</v>
      </c>
      <c r="B22" s="16"/>
      <c r="C22" s="7"/>
      <c r="D22" s="17"/>
      <c r="E22" s="8"/>
      <c r="F22" s="19"/>
      <c r="G22" s="20"/>
    </row>
    <row r="23" spans="1:7" ht="23.25">
      <c r="A23" s="7" t="s">
        <v>28</v>
      </c>
      <c r="B23" s="13">
        <v>3850000000</v>
      </c>
      <c r="C23" s="7">
        <v>268711405.31999999</v>
      </c>
      <c r="D23" s="7">
        <v>268711405.31999999</v>
      </c>
      <c r="E23" s="8" t="str">
        <f>IF(D23&gt;B23,"+","-")</f>
        <v>-</v>
      </c>
      <c r="F23" s="7">
        <f>ABS(D23-B23)</f>
        <v>3581288594.6799998</v>
      </c>
      <c r="G23" s="6"/>
    </row>
    <row r="24" spans="1:7" ht="23.25">
      <c r="A24" s="7" t="s">
        <v>29</v>
      </c>
      <c r="B24" s="7">
        <v>4800000</v>
      </c>
      <c r="C24" s="14">
        <v>48668.5</v>
      </c>
      <c r="D24" s="14">
        <v>48668.5</v>
      </c>
      <c r="E24" s="8" t="s">
        <v>9</v>
      </c>
      <c r="F24" s="7">
        <f>ABS(D24-B24)</f>
        <v>4751331.5</v>
      </c>
      <c r="G24" s="6"/>
    </row>
    <row r="25" spans="1:7" ht="23.25">
      <c r="A25" s="7" t="s">
        <v>30</v>
      </c>
      <c r="B25" s="7">
        <v>200000</v>
      </c>
      <c r="C25" s="14">
        <v>500</v>
      </c>
      <c r="D25" s="14">
        <v>500</v>
      </c>
      <c r="E25" s="8" t="s">
        <v>9</v>
      </c>
      <c r="F25" s="7">
        <f>ABS(D25-B25)</f>
        <v>199500</v>
      </c>
      <c r="G25" s="6"/>
    </row>
    <row r="26" spans="1:7" ht="23.25">
      <c r="A26" s="7" t="s">
        <v>31</v>
      </c>
      <c r="B26" s="7">
        <v>145000000</v>
      </c>
      <c r="C26" s="7">
        <v>3026655</v>
      </c>
      <c r="D26" s="7">
        <v>3026655</v>
      </c>
      <c r="E26" s="8" t="str">
        <f>IF(D26&gt;B26,"+","-")</f>
        <v>-</v>
      </c>
      <c r="F26" s="7">
        <f>ABS(D26-B26)</f>
        <v>141973345</v>
      </c>
      <c r="G26" s="6"/>
    </row>
    <row r="27" spans="1:7" ht="23.25">
      <c r="A27" s="7" t="s">
        <v>32</v>
      </c>
      <c r="B27" s="21">
        <f>SUM(B18:B26)</f>
        <v>65000000000</v>
      </c>
      <c r="C27" s="21">
        <v>5531972403.6999998</v>
      </c>
      <c r="D27" s="21">
        <v>5531972403.6999998</v>
      </c>
      <c r="E27" s="12" t="str">
        <f t="shared" si="2"/>
        <v>-</v>
      </c>
      <c r="F27" s="11">
        <f t="shared" si="3"/>
        <v>59468027596.300003</v>
      </c>
      <c r="G27" s="6"/>
    </row>
    <row r="28" spans="1:7" ht="23.25">
      <c r="A28" s="22" t="s">
        <v>33</v>
      </c>
      <c r="B28" s="23">
        <f>+B16+B27</f>
        <v>74600000000</v>
      </c>
      <c r="C28" s="23">
        <v>5653494359.25</v>
      </c>
      <c r="D28" s="23">
        <v>5653494359.25</v>
      </c>
      <c r="E28" s="24" t="str">
        <f>IF(D28&gt;B28,"+","-")</f>
        <v>-</v>
      </c>
      <c r="F28" s="23">
        <f>ABS(D28-B28)</f>
        <v>68946505640.75</v>
      </c>
      <c r="G28" s="6"/>
    </row>
    <row r="29" spans="1:7" ht="23.25">
      <c r="A29" s="7" t="s">
        <v>34</v>
      </c>
      <c r="B29" s="4"/>
      <c r="C29" s="4"/>
      <c r="D29" s="4"/>
      <c r="E29" s="5"/>
      <c r="F29" s="4"/>
      <c r="G29" s="6"/>
    </row>
    <row r="30" spans="1:7" ht="23.25">
      <c r="A30" s="7" t="s">
        <v>35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36</v>
      </c>
      <c r="B31" s="7">
        <v>800000000</v>
      </c>
      <c r="C31" s="7">
        <v>44283150</v>
      </c>
      <c r="D31" s="7">
        <v>44283150</v>
      </c>
      <c r="E31" s="8" t="str">
        <f t="shared" ref="E31:E38" si="4">IF(D31&gt;B31,"+","-")</f>
        <v>-</v>
      </c>
      <c r="F31" s="7">
        <f t="shared" ref="F31:F40" si="5">ABS(D31-B31)</f>
        <v>755716850</v>
      </c>
      <c r="G31" s="6"/>
    </row>
    <row r="32" spans="1:7" ht="23.25">
      <c r="A32" s="7" t="s">
        <v>37</v>
      </c>
      <c r="B32" s="7">
        <v>42700000</v>
      </c>
      <c r="C32" s="7">
        <v>2425090</v>
      </c>
      <c r="D32" s="7">
        <v>2425090</v>
      </c>
      <c r="E32" s="8" t="str">
        <f t="shared" si="4"/>
        <v>-</v>
      </c>
      <c r="F32" s="7">
        <f t="shared" si="5"/>
        <v>40274910</v>
      </c>
      <c r="G32" s="6"/>
    </row>
    <row r="33" spans="1:7" ht="23.25">
      <c r="A33" s="7" t="s">
        <v>38</v>
      </c>
      <c r="B33" s="7">
        <v>42000000</v>
      </c>
      <c r="C33" s="7">
        <v>2132093</v>
      </c>
      <c r="D33" s="7">
        <v>2132093</v>
      </c>
      <c r="E33" s="8" t="str">
        <f t="shared" si="4"/>
        <v>-</v>
      </c>
      <c r="F33" s="7">
        <f t="shared" si="5"/>
        <v>39867907</v>
      </c>
      <c r="G33" s="6"/>
    </row>
    <row r="34" spans="1:7" s="9" customFormat="1" ht="23.25">
      <c r="A34" s="7" t="s">
        <v>39</v>
      </c>
      <c r="B34" s="7">
        <v>60000000</v>
      </c>
      <c r="C34" s="7">
        <v>3981489.55</v>
      </c>
      <c r="D34" s="7">
        <v>3981489.55</v>
      </c>
      <c r="E34" s="8" t="str">
        <f t="shared" si="4"/>
        <v>-</v>
      </c>
      <c r="F34" s="7">
        <f t="shared" si="5"/>
        <v>56018510.450000003</v>
      </c>
      <c r="G34" s="6"/>
    </row>
    <row r="35" spans="1:7" ht="23.25">
      <c r="A35" s="7" t="s">
        <v>40</v>
      </c>
      <c r="B35" s="7">
        <v>10000</v>
      </c>
      <c r="C35" s="14" t="s">
        <v>9</v>
      </c>
      <c r="D35" s="14" t="s">
        <v>9</v>
      </c>
      <c r="E35" s="8" t="str">
        <f t="shared" si="4"/>
        <v>+</v>
      </c>
      <c r="F35" s="7">
        <f>B35</f>
        <v>10000</v>
      </c>
      <c r="G35" s="6"/>
    </row>
    <row r="36" spans="1:7" ht="23.25">
      <c r="A36" s="7" t="s">
        <v>41</v>
      </c>
      <c r="B36" s="7">
        <v>77000000</v>
      </c>
      <c r="C36" s="7">
        <v>43390</v>
      </c>
      <c r="D36" s="7">
        <v>43390</v>
      </c>
      <c r="E36" s="8" t="str">
        <f t="shared" si="4"/>
        <v>-</v>
      </c>
      <c r="F36" s="7">
        <f t="shared" si="5"/>
        <v>76956610</v>
      </c>
      <c r="G36" s="6"/>
    </row>
    <row r="37" spans="1:7" ht="23.25">
      <c r="A37" s="7" t="s">
        <v>42</v>
      </c>
      <c r="B37" s="25">
        <v>900000</v>
      </c>
      <c r="C37" s="7">
        <v>49380</v>
      </c>
      <c r="D37" s="7">
        <v>49380</v>
      </c>
      <c r="E37" s="8" t="str">
        <f t="shared" si="4"/>
        <v>-</v>
      </c>
      <c r="F37" s="7">
        <f t="shared" si="5"/>
        <v>850620</v>
      </c>
      <c r="G37" s="6"/>
    </row>
    <row r="38" spans="1:7" ht="23.25">
      <c r="A38" s="7" t="s">
        <v>43</v>
      </c>
      <c r="B38" s="25">
        <v>13000000</v>
      </c>
      <c r="C38" s="7">
        <v>878800</v>
      </c>
      <c r="D38" s="7">
        <v>878800</v>
      </c>
      <c r="E38" s="8" t="str">
        <f t="shared" si="4"/>
        <v>-</v>
      </c>
      <c r="F38" s="7">
        <f t="shared" si="5"/>
        <v>12121200</v>
      </c>
      <c r="G38" s="6"/>
    </row>
    <row r="39" spans="1:7" s="9" customFormat="1" ht="23.25">
      <c r="A39" s="7" t="s">
        <v>44</v>
      </c>
      <c r="B39" s="7">
        <v>310000</v>
      </c>
      <c r="C39" s="14" t="s">
        <v>9</v>
      </c>
      <c r="D39" s="14" t="s">
        <v>9</v>
      </c>
      <c r="E39" s="8" t="s">
        <v>9</v>
      </c>
      <c r="F39" s="7">
        <f>B39</f>
        <v>310000</v>
      </c>
      <c r="G39" s="6"/>
    </row>
    <row r="40" spans="1:7" s="9" customFormat="1" ht="23.25">
      <c r="A40" s="7" t="s">
        <v>45</v>
      </c>
      <c r="B40" s="7">
        <v>80000</v>
      </c>
      <c r="C40" s="14">
        <v>750</v>
      </c>
      <c r="D40" s="14">
        <v>750</v>
      </c>
      <c r="E40" s="8" t="s">
        <v>9</v>
      </c>
      <c r="F40" s="7">
        <f t="shared" si="5"/>
        <v>79250</v>
      </c>
      <c r="G40" s="6"/>
    </row>
    <row r="41" spans="1:7" s="9" customFormat="1" ht="23.25">
      <c r="A41" s="7" t="s">
        <v>46</v>
      </c>
      <c r="B41" s="7">
        <v>42700000</v>
      </c>
      <c r="C41" s="14" t="s">
        <v>9</v>
      </c>
      <c r="D41" s="14" t="s">
        <v>9</v>
      </c>
      <c r="E41" s="8" t="s">
        <v>9</v>
      </c>
      <c r="F41" s="7">
        <f>B41</f>
        <v>42700000</v>
      </c>
      <c r="G41" s="6"/>
    </row>
    <row r="42" spans="1:7" s="9" customFormat="1" ht="23.25">
      <c r="A42" s="7" t="s">
        <v>47</v>
      </c>
      <c r="B42" s="7">
        <v>13000000</v>
      </c>
      <c r="C42" s="14" t="s">
        <v>9</v>
      </c>
      <c r="D42" s="14" t="s">
        <v>9</v>
      </c>
      <c r="E42" s="8" t="s">
        <v>9</v>
      </c>
      <c r="F42" s="7">
        <f>B42</f>
        <v>13000000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48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3.25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3.25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53</v>
      </c>
      <c r="B52" s="7">
        <v>93000000</v>
      </c>
      <c r="C52" s="7">
        <v>9316200</v>
      </c>
      <c r="D52" s="7">
        <v>9316200</v>
      </c>
      <c r="E52" s="8" t="str">
        <f t="shared" si="6"/>
        <v>-</v>
      </c>
      <c r="F52" s="7">
        <f t="shared" si="7"/>
        <v>83683800</v>
      </c>
      <c r="G52" s="6"/>
    </row>
    <row r="53" spans="1:7" s="9" customFormat="1" ht="23.25">
      <c r="A53" s="7" t="s">
        <v>54</v>
      </c>
      <c r="B53" s="7">
        <v>300000</v>
      </c>
      <c r="C53" s="14" t="s">
        <v>9</v>
      </c>
      <c r="D53" s="14" t="s">
        <v>9</v>
      </c>
      <c r="E53" s="8" t="s">
        <v>9</v>
      </c>
      <c r="F53" s="7">
        <f>B53</f>
        <v>300000</v>
      </c>
      <c r="G53" s="6"/>
    </row>
    <row r="54" spans="1:7" s="9" customFormat="1" ht="23.25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3.25">
      <c r="A55" s="7" t="s">
        <v>56</v>
      </c>
      <c r="B55" s="11">
        <f>SUM(B31:B42)+SUM(B49:B54)</f>
        <v>2100000000</v>
      </c>
      <c r="C55" s="11">
        <v>63110342.549999997</v>
      </c>
      <c r="D55" s="11">
        <v>63110342.549999997</v>
      </c>
      <c r="E55" s="12" t="str">
        <f t="shared" si="6"/>
        <v>-</v>
      </c>
      <c r="F55" s="11">
        <f t="shared" si="7"/>
        <v>2036889657.45</v>
      </c>
      <c r="G55" s="6"/>
    </row>
    <row r="56" spans="1:7" ht="23.25">
      <c r="A56" s="7" t="s">
        <v>57</v>
      </c>
      <c r="B56" s="7"/>
      <c r="C56" s="7"/>
      <c r="D56" s="7"/>
      <c r="E56" s="8"/>
      <c r="F56" s="7"/>
      <c r="G56" s="6"/>
    </row>
    <row r="57" spans="1:7" ht="23.25">
      <c r="A57" s="7" t="s">
        <v>58</v>
      </c>
      <c r="B57" s="7">
        <v>138000000</v>
      </c>
      <c r="C57" s="7">
        <v>4861909.5999999996</v>
      </c>
      <c r="D57" s="7">
        <v>4861909.5999999996</v>
      </c>
      <c r="E57" s="8" t="str">
        <f>IF(D57&gt;B57,"+","-")</f>
        <v>-</v>
      </c>
      <c r="F57" s="7">
        <f>ABS(D57-B57)</f>
        <v>133138090.40000001</v>
      </c>
      <c r="G57" s="6"/>
    </row>
    <row r="58" spans="1:7" ht="23.25">
      <c r="A58" s="7" t="s">
        <v>59</v>
      </c>
      <c r="B58" s="7">
        <v>22000000</v>
      </c>
      <c r="C58" s="7">
        <v>674240</v>
      </c>
      <c r="D58" s="7">
        <v>674240</v>
      </c>
      <c r="E58" s="8" t="str">
        <f t="shared" ref="E58:E63" si="8">IF(D58&gt;B58,"+","-")</f>
        <v>-</v>
      </c>
      <c r="F58" s="7">
        <f t="shared" ref="F58:F65" si="9">ABS(D58-B58)</f>
        <v>21325760</v>
      </c>
      <c r="G58" s="6"/>
    </row>
    <row r="59" spans="1:7" ht="23.25">
      <c r="A59" s="7" t="s">
        <v>60</v>
      </c>
      <c r="B59" s="7">
        <v>200000</v>
      </c>
      <c r="C59" s="7">
        <v>14550</v>
      </c>
      <c r="D59" s="7">
        <v>14550</v>
      </c>
      <c r="E59" s="8" t="str">
        <f t="shared" si="8"/>
        <v>-</v>
      </c>
      <c r="F59" s="7">
        <f t="shared" si="9"/>
        <v>185450</v>
      </c>
      <c r="G59" s="6"/>
    </row>
    <row r="60" spans="1:7" ht="23.25">
      <c r="A60" s="7" t="s">
        <v>61</v>
      </c>
      <c r="B60" s="7">
        <v>3000000</v>
      </c>
      <c r="C60" s="14">
        <v>77000</v>
      </c>
      <c r="D60" s="7">
        <v>77000</v>
      </c>
      <c r="E60" s="8" t="str">
        <f t="shared" si="8"/>
        <v>-</v>
      </c>
      <c r="F60" s="7">
        <f t="shared" si="9"/>
        <v>2923000</v>
      </c>
      <c r="G60" s="6"/>
    </row>
    <row r="61" spans="1:7" ht="23.25">
      <c r="A61" s="7" t="s">
        <v>62</v>
      </c>
      <c r="B61" s="7">
        <v>300000</v>
      </c>
      <c r="C61" s="7">
        <v>36000</v>
      </c>
      <c r="D61" s="7">
        <v>36000</v>
      </c>
      <c r="E61" s="8" t="str">
        <f t="shared" si="8"/>
        <v>-</v>
      </c>
      <c r="F61" s="7">
        <f t="shared" si="9"/>
        <v>264000</v>
      </c>
      <c r="G61" s="6"/>
    </row>
    <row r="62" spans="1:7" ht="23.25">
      <c r="A62" s="7" t="s">
        <v>63</v>
      </c>
      <c r="B62" s="7">
        <v>1500000</v>
      </c>
      <c r="C62" s="14">
        <v>12560</v>
      </c>
      <c r="D62" s="7">
        <v>12560</v>
      </c>
      <c r="E62" s="8" t="str">
        <f t="shared" si="8"/>
        <v>-</v>
      </c>
      <c r="F62" s="7">
        <f t="shared" si="9"/>
        <v>1487440</v>
      </c>
      <c r="G62" s="6"/>
    </row>
    <row r="63" spans="1:7" ht="23.25">
      <c r="A63" s="7" t="s">
        <v>64</v>
      </c>
      <c r="B63" s="7">
        <v>15000000</v>
      </c>
      <c r="C63" s="7">
        <v>360110</v>
      </c>
      <c r="D63" s="7">
        <v>360110</v>
      </c>
      <c r="E63" s="8" t="str">
        <f t="shared" si="8"/>
        <v>-</v>
      </c>
      <c r="F63" s="7">
        <f t="shared" si="9"/>
        <v>14639890</v>
      </c>
      <c r="G63" s="6"/>
    </row>
    <row r="64" spans="1:7" ht="23.25">
      <c r="A64" s="7" t="s">
        <v>65</v>
      </c>
      <c r="B64" s="7"/>
      <c r="C64" s="7"/>
      <c r="D64" s="7"/>
      <c r="E64" s="8"/>
      <c r="F64" s="7"/>
      <c r="G64" s="6"/>
    </row>
    <row r="65" spans="1:7" ht="23.25">
      <c r="A65" s="7" t="s">
        <v>66</v>
      </c>
      <c r="B65" s="11">
        <f>SUM(B57:B63)</f>
        <v>180000000</v>
      </c>
      <c r="C65" s="11">
        <v>6036369.5999999996</v>
      </c>
      <c r="D65" s="11">
        <v>6036369.5999999996</v>
      </c>
      <c r="E65" s="12" t="str">
        <f>IF(D65&gt;B65,"+","-")</f>
        <v>-</v>
      </c>
      <c r="F65" s="11">
        <f t="shared" si="9"/>
        <v>173963630.40000001</v>
      </c>
      <c r="G65" s="6"/>
    </row>
    <row r="66" spans="1:7" ht="23.25">
      <c r="A66" s="7" t="s">
        <v>67</v>
      </c>
      <c r="B66" s="7"/>
      <c r="C66" s="7"/>
      <c r="D66" s="7"/>
      <c r="E66" s="8"/>
      <c r="F66" s="7"/>
      <c r="G66" s="6"/>
    </row>
    <row r="67" spans="1:7" ht="23.25">
      <c r="A67" s="7" t="s">
        <v>68</v>
      </c>
      <c r="B67" s="7">
        <v>110000000</v>
      </c>
      <c r="C67" s="7">
        <v>5624893</v>
      </c>
      <c r="D67" s="7">
        <v>5624893</v>
      </c>
      <c r="E67" s="8" t="str">
        <f>IF(D67&gt;B67,"+","-")</f>
        <v>-</v>
      </c>
      <c r="F67" s="7">
        <f>ABS(D67-B67)</f>
        <v>104375107</v>
      </c>
      <c r="G67" s="6"/>
    </row>
    <row r="68" spans="1:7" s="9" customFormat="1" ht="23.25">
      <c r="A68" s="7" t="s">
        <v>69</v>
      </c>
      <c r="B68" s="11">
        <f>+B67</f>
        <v>110000000</v>
      </c>
      <c r="C68" s="11">
        <f>C67</f>
        <v>5624893</v>
      </c>
      <c r="D68" s="11">
        <f>D67</f>
        <v>5624893</v>
      </c>
      <c r="E68" s="12" t="str">
        <f t="shared" ref="E68:E82" si="10">IF(D68&gt;B68,"+","-")</f>
        <v>-</v>
      </c>
      <c r="F68" s="11">
        <f>ABS(D68-B68)</f>
        <v>104375107</v>
      </c>
      <c r="G68" s="6"/>
    </row>
    <row r="69" spans="1:7" ht="23.25">
      <c r="A69" s="7" t="s">
        <v>70</v>
      </c>
      <c r="B69" s="7"/>
      <c r="C69" s="7"/>
      <c r="D69" s="7"/>
      <c r="E69" s="8"/>
      <c r="F69" s="7"/>
      <c r="G69" s="6"/>
    </row>
    <row r="70" spans="1:7" ht="23.25">
      <c r="A70" s="7" t="s">
        <v>71</v>
      </c>
      <c r="B70" s="7">
        <v>15000000</v>
      </c>
      <c r="C70" s="7">
        <v>35417</v>
      </c>
      <c r="D70" s="7">
        <v>35417</v>
      </c>
      <c r="E70" s="8" t="str">
        <f t="shared" si="10"/>
        <v>-</v>
      </c>
      <c r="F70" s="7">
        <f t="shared" ref="F70:F83" si="11">ABS(D70-B70)</f>
        <v>14964583</v>
      </c>
      <c r="G70" s="6"/>
    </row>
    <row r="71" spans="1:7" ht="23.25">
      <c r="A71" s="7" t="s">
        <v>72</v>
      </c>
      <c r="B71" s="7">
        <v>500000</v>
      </c>
      <c r="C71" s="7">
        <v>22800</v>
      </c>
      <c r="D71" s="7">
        <v>22800</v>
      </c>
      <c r="E71" s="8" t="str">
        <f t="shared" si="10"/>
        <v>-</v>
      </c>
      <c r="F71" s="7">
        <f t="shared" si="11"/>
        <v>477200</v>
      </c>
      <c r="G71" s="6"/>
    </row>
    <row r="72" spans="1:7" s="9" customFormat="1" ht="23.25">
      <c r="A72" s="7" t="s">
        <v>73</v>
      </c>
      <c r="B72" s="7">
        <v>1000000</v>
      </c>
      <c r="C72" s="14">
        <v>19670</v>
      </c>
      <c r="D72" s="14">
        <v>19670</v>
      </c>
      <c r="E72" s="8" t="s">
        <v>9</v>
      </c>
      <c r="F72" s="7">
        <f t="shared" si="11"/>
        <v>980330</v>
      </c>
      <c r="G72" s="6"/>
    </row>
    <row r="73" spans="1:7" ht="23.25">
      <c r="A73" s="7" t="s">
        <v>74</v>
      </c>
      <c r="B73" s="7">
        <v>5000000</v>
      </c>
      <c r="C73" s="7">
        <v>1111582.5</v>
      </c>
      <c r="D73" s="7">
        <v>1111582.5</v>
      </c>
      <c r="E73" s="8" t="str">
        <f t="shared" si="10"/>
        <v>-</v>
      </c>
      <c r="F73" s="7">
        <f t="shared" si="11"/>
        <v>3888417.5</v>
      </c>
      <c r="G73" s="6"/>
    </row>
    <row r="74" spans="1:7" ht="23.25">
      <c r="A74" s="7" t="s">
        <v>75</v>
      </c>
      <c r="B74" s="7">
        <v>4000000</v>
      </c>
      <c r="C74" s="14">
        <v>221711</v>
      </c>
      <c r="D74" s="7">
        <v>221711</v>
      </c>
      <c r="E74" s="8" t="str">
        <f t="shared" si="10"/>
        <v>-</v>
      </c>
      <c r="F74" s="7">
        <f t="shared" si="11"/>
        <v>3778289</v>
      </c>
      <c r="G74" s="6"/>
    </row>
    <row r="75" spans="1:7" ht="23.25">
      <c r="A75" s="7" t="s">
        <v>76</v>
      </c>
      <c r="B75" s="7">
        <v>80000</v>
      </c>
      <c r="C75" s="14">
        <v>5000</v>
      </c>
      <c r="D75" s="14">
        <v>5000</v>
      </c>
      <c r="E75" s="8" t="s">
        <v>9</v>
      </c>
      <c r="F75" s="7">
        <f t="shared" si="11"/>
        <v>75000</v>
      </c>
      <c r="G75" s="6"/>
    </row>
    <row r="76" spans="1:7" ht="23.25">
      <c r="A76" s="7" t="s">
        <v>77</v>
      </c>
      <c r="B76" s="7">
        <v>7700000</v>
      </c>
      <c r="C76" s="7">
        <v>368600</v>
      </c>
      <c r="D76" s="7">
        <v>368600</v>
      </c>
      <c r="E76" s="8" t="str">
        <f>IF(D76&gt;B76,"+","-")</f>
        <v>-</v>
      </c>
      <c r="F76" s="7">
        <f>ABS(D76-B76)</f>
        <v>7331400</v>
      </c>
      <c r="G76" s="6"/>
    </row>
    <row r="77" spans="1:7" s="9" customFormat="1" ht="23.25">
      <c r="A77" s="7" t="s">
        <v>78</v>
      </c>
      <c r="B77" s="7">
        <v>14000000</v>
      </c>
      <c r="C77" s="14">
        <v>870595</v>
      </c>
      <c r="D77" s="7">
        <v>870595</v>
      </c>
      <c r="E77" s="8" t="str">
        <f>IF(D77&gt;B77,"+","-")</f>
        <v>-</v>
      </c>
      <c r="F77" s="7">
        <f>ABS(D77-B77)</f>
        <v>13129405</v>
      </c>
      <c r="G77" s="6"/>
    </row>
    <row r="78" spans="1:7" ht="23.25">
      <c r="A78" s="7" t="s">
        <v>79</v>
      </c>
      <c r="B78" s="7">
        <v>10000</v>
      </c>
      <c r="C78" s="14" t="s">
        <v>9</v>
      </c>
      <c r="D78" s="14" t="s">
        <v>9</v>
      </c>
      <c r="E78" s="8" t="str">
        <f t="shared" si="10"/>
        <v>+</v>
      </c>
      <c r="F78" s="7">
        <f>B78</f>
        <v>10000</v>
      </c>
      <c r="G78" s="6"/>
    </row>
    <row r="79" spans="1:7" ht="23.25">
      <c r="A79" s="7" t="s">
        <v>80</v>
      </c>
      <c r="B79" s="7">
        <v>12500000</v>
      </c>
      <c r="C79" s="14">
        <v>709500</v>
      </c>
      <c r="D79" s="7">
        <v>709500</v>
      </c>
      <c r="E79" s="8" t="str">
        <f t="shared" si="10"/>
        <v>-</v>
      </c>
      <c r="F79" s="7">
        <f t="shared" si="11"/>
        <v>11790500</v>
      </c>
      <c r="G79" s="6"/>
    </row>
    <row r="80" spans="1:7" ht="23.25">
      <c r="A80" s="7" t="s">
        <v>81</v>
      </c>
      <c r="B80" s="7">
        <v>150000</v>
      </c>
      <c r="C80" s="14">
        <v>3000</v>
      </c>
      <c r="D80" s="7">
        <v>3000</v>
      </c>
      <c r="E80" s="8" t="str">
        <f t="shared" si="10"/>
        <v>-</v>
      </c>
      <c r="F80" s="7">
        <f t="shared" si="11"/>
        <v>147000</v>
      </c>
      <c r="G80" s="6"/>
    </row>
    <row r="81" spans="1:7" ht="23.25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3.25">
      <c r="A82" s="7" t="s">
        <v>83</v>
      </c>
      <c r="B82" s="11">
        <f>SUM(B70:B81)</f>
        <v>60000000</v>
      </c>
      <c r="C82" s="11">
        <v>3367875.5</v>
      </c>
      <c r="D82" s="11">
        <v>3367875.5</v>
      </c>
      <c r="E82" s="12" t="str">
        <f t="shared" si="10"/>
        <v>-</v>
      </c>
      <c r="F82" s="11">
        <f t="shared" si="11"/>
        <v>56632124.5</v>
      </c>
      <c r="G82" s="6"/>
    </row>
    <row r="83" spans="1:7" ht="23.25">
      <c r="A83" s="29" t="s">
        <v>84</v>
      </c>
      <c r="B83" s="23">
        <f>+B82+B68+B65+B55</f>
        <v>2450000000</v>
      </c>
      <c r="C83" s="23">
        <v>78139480.650000006</v>
      </c>
      <c r="D83" s="23">
        <v>78139480.650000006</v>
      </c>
      <c r="E83" s="24" t="str">
        <f>IF(D83&gt;B83,"+","-")</f>
        <v>-</v>
      </c>
      <c r="F83" s="11">
        <f t="shared" si="11"/>
        <v>2371860519.3499999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85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3.25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3.25">
      <c r="A90" s="31" t="s">
        <v>86</v>
      </c>
      <c r="B90" s="4"/>
      <c r="C90" s="4"/>
      <c r="D90" s="4"/>
      <c r="E90" s="5"/>
      <c r="F90" s="4"/>
      <c r="G90" s="6"/>
    </row>
    <row r="91" spans="1:7" ht="23.25">
      <c r="A91" s="18" t="s">
        <v>87</v>
      </c>
      <c r="B91" s="7">
        <v>150000000</v>
      </c>
      <c r="C91" s="14">
        <v>9379914.9800000004</v>
      </c>
      <c r="D91" s="7">
        <v>9379914.9800000004</v>
      </c>
      <c r="E91" s="8" t="str">
        <f>IF(D91&gt;B91,"+","-")</f>
        <v>-</v>
      </c>
      <c r="F91" s="7">
        <f>ABS(D91-B91)</f>
        <v>140620085.02000001</v>
      </c>
      <c r="G91" s="6"/>
    </row>
    <row r="92" spans="1:7" ht="23.25">
      <c r="A92" s="18" t="s">
        <v>88</v>
      </c>
      <c r="B92" s="7">
        <v>29990000</v>
      </c>
      <c r="C92" s="14" t="s">
        <v>9</v>
      </c>
      <c r="D92" s="14" t="s">
        <v>9</v>
      </c>
      <c r="E92" s="8" t="str">
        <f>IF(D92&gt;B92,"+","-")</f>
        <v>+</v>
      </c>
      <c r="F92" s="7">
        <f>B92</f>
        <v>29990000</v>
      </c>
      <c r="G92" s="6"/>
    </row>
    <row r="93" spans="1:7" ht="23.25">
      <c r="A93" s="18" t="s">
        <v>89</v>
      </c>
      <c r="B93" s="7">
        <v>620000000</v>
      </c>
      <c r="C93" s="14">
        <v>50034561.109999999</v>
      </c>
      <c r="D93" s="7">
        <v>50034561.109999999</v>
      </c>
      <c r="E93" s="8" t="str">
        <f>IF(D93&gt;B93,"+","-")</f>
        <v>-</v>
      </c>
      <c r="F93" s="7">
        <f>ABS(D93-B93)</f>
        <v>569965438.88999999</v>
      </c>
      <c r="G93" s="6"/>
    </row>
    <row r="94" spans="1:7" ht="23.25">
      <c r="A94" s="18" t="s">
        <v>90</v>
      </c>
      <c r="B94" s="7">
        <v>10000</v>
      </c>
      <c r="C94" s="14" t="s">
        <v>9</v>
      </c>
      <c r="D94" s="14" t="s">
        <v>9</v>
      </c>
      <c r="E94" s="8" t="str">
        <f>IF(D94&gt;B94,"+","-")</f>
        <v>+</v>
      </c>
      <c r="F94" s="7">
        <f>B94</f>
        <v>10000</v>
      </c>
      <c r="G94" s="6"/>
    </row>
    <row r="95" spans="1:7" ht="23.25">
      <c r="A95" s="32" t="s">
        <v>91</v>
      </c>
      <c r="B95" s="11">
        <v>800000000</v>
      </c>
      <c r="C95" s="11">
        <v>59414476.090000004</v>
      </c>
      <c r="D95" s="11">
        <v>59414476.090000004</v>
      </c>
      <c r="E95" s="12" t="str">
        <f>IF(D95&gt;B95,"+","-")</f>
        <v>-</v>
      </c>
      <c r="F95" s="11">
        <f>ABS(D95-B95)</f>
        <v>740585523.90999997</v>
      </c>
      <c r="G95" s="6"/>
    </row>
    <row r="96" spans="1:7" ht="23.25">
      <c r="A96" s="18" t="s">
        <v>92</v>
      </c>
      <c r="B96" s="33"/>
      <c r="C96" s="33"/>
      <c r="D96" s="33"/>
      <c r="E96" s="34"/>
      <c r="F96" s="33"/>
      <c r="G96" s="6"/>
    </row>
    <row r="97" spans="1:7" ht="23.25">
      <c r="A97" s="18" t="s">
        <v>93</v>
      </c>
      <c r="B97" s="7"/>
      <c r="C97" s="7"/>
      <c r="D97" s="7"/>
      <c r="E97" s="8"/>
      <c r="F97" s="7"/>
      <c r="G97" s="6"/>
    </row>
    <row r="98" spans="1:7" ht="23.25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3.25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3.25">
      <c r="A100" s="32" t="s">
        <v>96</v>
      </c>
      <c r="B100" s="4"/>
      <c r="C100" s="35"/>
      <c r="D100" s="35"/>
      <c r="E100" s="35"/>
      <c r="F100" s="35"/>
      <c r="G100" s="6"/>
    </row>
    <row r="101" spans="1:7" ht="23.25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99</v>
      </c>
      <c r="B103" s="7">
        <v>150000000</v>
      </c>
      <c r="C103" s="7">
        <v>503290199.50999999</v>
      </c>
      <c r="D103" s="7">
        <v>503290199.50999999</v>
      </c>
      <c r="E103" s="38" t="s">
        <v>9</v>
      </c>
      <c r="F103" s="14">
        <f t="shared" si="12"/>
        <v>353290199.50999999</v>
      </c>
      <c r="G103" s="6"/>
    </row>
    <row r="104" spans="1:7" ht="23.25">
      <c r="A104" s="18" t="s">
        <v>100</v>
      </c>
      <c r="B104" s="7">
        <v>10000000</v>
      </c>
      <c r="C104" s="14">
        <v>425200</v>
      </c>
      <c r="D104" s="7">
        <v>425200</v>
      </c>
      <c r="E104" s="8" t="str">
        <f>IF(D104&gt;B104,"+","-")</f>
        <v>-</v>
      </c>
      <c r="F104" s="14">
        <f t="shared" si="12"/>
        <v>9574800</v>
      </c>
      <c r="G104" s="6"/>
    </row>
    <row r="105" spans="1:7" ht="23.25">
      <c r="A105" s="18" t="s">
        <v>101</v>
      </c>
      <c r="B105" s="7">
        <v>800000000</v>
      </c>
      <c r="C105" s="7">
        <v>1256475482.6900001</v>
      </c>
      <c r="D105" s="7">
        <v>1256475482.6900001</v>
      </c>
      <c r="E105" s="8" t="str">
        <f>IF(D105&gt;B105,"+","-")</f>
        <v>+</v>
      </c>
      <c r="F105" s="14">
        <f t="shared" si="12"/>
        <v>456475482.69000006</v>
      </c>
      <c r="G105" s="6"/>
    </row>
    <row r="106" spans="1:7" ht="23.25">
      <c r="A106" s="18" t="s">
        <v>102</v>
      </c>
      <c r="B106" s="7">
        <v>20000000</v>
      </c>
      <c r="C106" s="7">
        <v>309891</v>
      </c>
      <c r="D106" s="7">
        <v>309891</v>
      </c>
      <c r="E106" s="8" t="str">
        <f t="shared" ref="E106:E110" si="13">IF(D106&gt;B106,"+","-")</f>
        <v>-</v>
      </c>
      <c r="F106" s="7">
        <f t="shared" si="12"/>
        <v>19690109</v>
      </c>
      <c r="G106" s="6"/>
    </row>
    <row r="107" spans="1:7" ht="23.25">
      <c r="A107" s="18" t="s">
        <v>103</v>
      </c>
      <c r="B107" s="7">
        <v>50000000</v>
      </c>
      <c r="C107" s="7">
        <v>257</v>
      </c>
      <c r="D107" s="7">
        <v>257</v>
      </c>
      <c r="E107" s="8" t="str">
        <f t="shared" si="13"/>
        <v>-</v>
      </c>
      <c r="F107" s="7">
        <f t="shared" si="12"/>
        <v>49999743</v>
      </c>
      <c r="G107" s="6"/>
    </row>
    <row r="108" spans="1:7" ht="23.25">
      <c r="A108" s="18" t="s">
        <v>104</v>
      </c>
      <c r="B108" s="7">
        <v>70000000</v>
      </c>
      <c r="C108" s="7">
        <v>62780.2</v>
      </c>
      <c r="D108" s="7">
        <v>62780.2</v>
      </c>
      <c r="E108" s="8" t="str">
        <f>IF(D108&gt;B108,"+","-")</f>
        <v>-</v>
      </c>
      <c r="F108" s="7">
        <f>ABS(D108-B108)</f>
        <v>69937219.799999997</v>
      </c>
      <c r="G108" s="6"/>
    </row>
    <row r="109" spans="1:7" ht="23.25">
      <c r="A109" s="39" t="s">
        <v>105</v>
      </c>
      <c r="B109" s="11">
        <v>1100000000</v>
      </c>
      <c r="C109" s="11">
        <v>1760563810.4000001</v>
      </c>
      <c r="D109" s="11">
        <v>1760563810.4000001</v>
      </c>
      <c r="E109" s="12" t="str">
        <f t="shared" si="13"/>
        <v>+</v>
      </c>
      <c r="F109" s="11">
        <f t="shared" si="12"/>
        <v>660563810.4000001</v>
      </c>
      <c r="G109" s="6"/>
    </row>
    <row r="110" spans="1:7" ht="23.25">
      <c r="A110" s="40" t="s">
        <v>106</v>
      </c>
      <c r="B110" s="11">
        <v>79000000000</v>
      </c>
      <c r="C110" s="11">
        <v>7551612126.3900003</v>
      </c>
      <c r="D110" s="11">
        <v>7551612126.3900003</v>
      </c>
      <c r="E110" s="12" t="str">
        <f t="shared" si="13"/>
        <v>-</v>
      </c>
      <c r="F110" s="11">
        <f t="shared" si="12"/>
        <v>71448387873.610001</v>
      </c>
      <c r="G110" s="6"/>
    </row>
    <row r="111" spans="1:7" ht="23.25">
      <c r="A111" s="31" t="s">
        <v>107</v>
      </c>
      <c r="B111" s="4"/>
      <c r="C111" s="4"/>
      <c r="D111" s="4"/>
      <c r="E111" s="5"/>
      <c r="F111" s="4"/>
      <c r="G111" s="6"/>
    </row>
    <row r="112" spans="1:7" ht="23.25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3.25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3.25">
      <c r="A114" s="40" t="s">
        <v>110</v>
      </c>
      <c r="B114" s="11">
        <v>79000000000</v>
      </c>
      <c r="C114" s="11">
        <v>7551612126.3900003</v>
      </c>
      <c r="D114" s="11">
        <v>7551612126.3900003</v>
      </c>
      <c r="E114" s="12" t="str">
        <f>IF(D114&gt;B114,"+","-")</f>
        <v>-</v>
      </c>
      <c r="F114" s="11">
        <f>ABS(D114-B114)</f>
        <v>71448387873.610001</v>
      </c>
    </row>
    <row r="115" spans="1:6" ht="23.25">
      <c r="A115" s="43" t="s">
        <v>111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9CC9-546C-449A-8903-70F2EE320983}">
  <sheetPr>
    <tabColor theme="8" tint="0.79998168889431442"/>
  </sheetPr>
  <dimension ref="A1:G286"/>
  <sheetViews>
    <sheetView workbookViewId="0">
      <selection sqref="A1:XFD104857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121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183858.86</v>
      </c>
      <c r="D9" s="7">
        <v>3018934.82</v>
      </c>
      <c r="E9" s="8" t="str">
        <f>IF(D9&gt;B9,"+","-")</f>
        <v>-</v>
      </c>
      <c r="F9" s="7">
        <f>ABS(D9-B9)</f>
        <v>6981065.1799999997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18139850.309999999</v>
      </c>
      <c r="D10" s="7">
        <v>387353669.88999999</v>
      </c>
      <c r="E10" s="8" t="str">
        <f t="shared" ref="E10:E16" si="0">IF(D10&gt;B10,"+","-")</f>
        <v>-</v>
      </c>
      <c r="F10" s="7">
        <f t="shared" ref="F10:F16" si="1">ABS(D10-B10)</f>
        <v>112646330.11000001</v>
      </c>
      <c r="G10" s="6"/>
    </row>
    <row r="11" spans="1:7" ht="21" customHeight="1">
      <c r="A11" s="7" t="s">
        <v>16</v>
      </c>
      <c r="B11" s="7">
        <v>1140000000</v>
      </c>
      <c r="C11" s="7">
        <v>68280935.739999995</v>
      </c>
      <c r="D11" s="7">
        <v>1078435410.0999999</v>
      </c>
      <c r="E11" s="8" t="str">
        <f t="shared" si="0"/>
        <v>-</v>
      </c>
      <c r="F11" s="7">
        <f t="shared" si="1"/>
        <v>61564589.900000095</v>
      </c>
      <c r="G11" s="6"/>
    </row>
    <row r="12" spans="1:7" ht="21" customHeight="1">
      <c r="A12" s="7" t="s">
        <v>17</v>
      </c>
      <c r="B12" s="7">
        <v>1000000</v>
      </c>
      <c r="C12" s="7">
        <v>74816</v>
      </c>
      <c r="D12" s="7">
        <v>734000</v>
      </c>
      <c r="E12" s="8" t="str">
        <f t="shared" si="0"/>
        <v>-</v>
      </c>
      <c r="F12" s="7">
        <f t="shared" si="1"/>
        <v>266000</v>
      </c>
      <c r="G12" s="6"/>
    </row>
    <row r="13" spans="1:7" ht="21" customHeight="1">
      <c r="A13" s="7" t="s">
        <v>18</v>
      </c>
      <c r="B13" s="7">
        <v>220000000</v>
      </c>
      <c r="C13" s="7">
        <v>16549228.460000001</v>
      </c>
      <c r="D13" s="7">
        <v>162949669.16</v>
      </c>
      <c r="E13" s="8" t="str">
        <f t="shared" si="0"/>
        <v>-</v>
      </c>
      <c r="F13" s="7">
        <f t="shared" si="1"/>
        <v>57050330.840000004</v>
      </c>
      <c r="G13" s="6"/>
    </row>
    <row r="14" spans="1:7" ht="21" customHeight="1">
      <c r="A14" s="7" t="s">
        <v>19</v>
      </c>
      <c r="B14" s="7">
        <v>19000000</v>
      </c>
      <c r="C14" s="7">
        <v>879182</v>
      </c>
      <c r="D14" s="7">
        <v>7186409</v>
      </c>
      <c r="E14" s="8" t="str">
        <f t="shared" si="0"/>
        <v>-</v>
      </c>
      <c r="F14" s="7">
        <f t="shared" si="1"/>
        <v>11813591</v>
      </c>
      <c r="G14" s="6"/>
    </row>
    <row r="15" spans="1:7" ht="21" customHeight="1">
      <c r="A15" s="7" t="s">
        <v>20</v>
      </c>
      <c r="B15" s="10">
        <v>7710000000</v>
      </c>
      <c r="C15" s="7">
        <v>2086423433.72</v>
      </c>
      <c r="D15" s="7">
        <v>2346321972.3499999</v>
      </c>
      <c r="E15" s="8" t="str">
        <f>IF(D15&gt;B15,"+","-")</f>
        <v>-</v>
      </c>
      <c r="F15" s="7">
        <f>ABS(D15-B15)</f>
        <v>5363678027.6499996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2190531305.0900002</v>
      </c>
      <c r="D16" s="11">
        <v>3986000065.3200002</v>
      </c>
      <c r="E16" s="12" t="str">
        <f t="shared" si="0"/>
        <v>-</v>
      </c>
      <c r="F16" s="11">
        <f t="shared" si="1"/>
        <v>5613999934.6800003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3890507085.8000002</v>
      </c>
      <c r="D18" s="7">
        <v>35130873039.18</v>
      </c>
      <c r="E18" s="8" t="str">
        <f t="shared" ref="E18:E27" si="2">IF(D18&gt;B18,"+","-")</f>
        <v>+</v>
      </c>
      <c r="F18" s="7">
        <f t="shared" ref="F18:F27" si="3">ABS(D18-B18)</f>
        <v>6330873039.1800003</v>
      </c>
      <c r="G18" s="6"/>
    </row>
    <row r="19" spans="1:7" ht="21" customHeight="1">
      <c r="A19" s="7" t="s">
        <v>24</v>
      </c>
      <c r="B19" s="13">
        <v>14000000000</v>
      </c>
      <c r="C19" s="14">
        <v>596785870.08000004</v>
      </c>
      <c r="D19" s="7">
        <v>15278556107.67</v>
      </c>
      <c r="E19" s="15" t="str">
        <f t="shared" si="2"/>
        <v>+</v>
      </c>
      <c r="F19" s="7">
        <f t="shared" si="3"/>
        <v>1278556107.6700001</v>
      </c>
      <c r="G19" s="6"/>
    </row>
    <row r="20" spans="1:7" ht="21" customHeight="1">
      <c r="A20" s="7" t="s">
        <v>25</v>
      </c>
      <c r="B20" s="13">
        <v>4900000000</v>
      </c>
      <c r="C20" s="14">
        <v>288900023.56999999</v>
      </c>
      <c r="D20" s="14">
        <v>3027030381.4000001</v>
      </c>
      <c r="E20" s="8" t="s">
        <v>9</v>
      </c>
      <c r="F20" s="7">
        <f t="shared" si="3"/>
        <v>1872969618.5999999</v>
      </c>
      <c r="G20" s="6"/>
    </row>
    <row r="21" spans="1:7" ht="21" customHeight="1">
      <c r="A21" s="7" t="s">
        <v>26</v>
      </c>
      <c r="B21" s="16">
        <v>13300000000</v>
      </c>
      <c r="C21" s="14">
        <v>812205263</v>
      </c>
      <c r="D21" s="17">
        <v>9742091470</v>
      </c>
      <c r="E21" s="8" t="str">
        <f t="shared" si="2"/>
        <v>-</v>
      </c>
      <c r="F21" s="7">
        <f t="shared" si="3"/>
        <v>3557908530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331242066.50999999</v>
      </c>
      <c r="D23" s="7">
        <v>3329415084.8000002</v>
      </c>
      <c r="E23" s="8" t="str">
        <f>IF(D23&gt;B23,"+","-")</f>
        <v>-</v>
      </c>
      <c r="F23" s="7">
        <f>ABS(D23-B23)</f>
        <v>520584915.19999981</v>
      </c>
      <c r="G23" s="6"/>
    </row>
    <row r="24" spans="1:7" ht="21" customHeight="1">
      <c r="A24" s="7" t="s">
        <v>29</v>
      </c>
      <c r="B24" s="7">
        <v>4800000</v>
      </c>
      <c r="C24" s="14">
        <v>122516.5</v>
      </c>
      <c r="D24" s="14">
        <v>754697.26</v>
      </c>
      <c r="E24" s="8" t="s">
        <v>9</v>
      </c>
      <c r="F24" s="7">
        <f>ABS(D24-B24)</f>
        <v>4045302.74</v>
      </c>
      <c r="G24" s="6"/>
    </row>
    <row r="25" spans="1:7" ht="21" customHeight="1">
      <c r="A25" s="7" t="s">
        <v>30</v>
      </c>
      <c r="B25" s="7">
        <v>200000</v>
      </c>
      <c r="C25" s="14">
        <v>10930</v>
      </c>
      <c r="D25" s="14">
        <v>108680</v>
      </c>
      <c r="E25" s="8" t="s">
        <v>9</v>
      </c>
      <c r="F25" s="7">
        <f>ABS(D25-B25)</f>
        <v>91320</v>
      </c>
      <c r="G25" s="6"/>
    </row>
    <row r="26" spans="1:7" ht="21" customHeight="1">
      <c r="A26" s="7" t="s">
        <v>31</v>
      </c>
      <c r="B26" s="7">
        <v>145000000</v>
      </c>
      <c r="C26" s="7">
        <v>1146755</v>
      </c>
      <c r="D26" s="7">
        <v>28152897.5</v>
      </c>
      <c r="E26" s="8" t="s">
        <v>9</v>
      </c>
      <c r="F26" s="7">
        <f>ABS(D26-B26)</f>
        <v>116847102.5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5920920510.46</v>
      </c>
      <c r="D27" s="21">
        <v>66536982357.809998</v>
      </c>
      <c r="E27" s="12" t="str">
        <f t="shared" si="2"/>
        <v>+</v>
      </c>
      <c r="F27" s="11">
        <f t="shared" si="3"/>
        <v>1536982357.8099976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8111451815.5500002</v>
      </c>
      <c r="D28" s="23">
        <v>70522982423.130005</v>
      </c>
      <c r="E28" s="24" t="str">
        <f>IF(D28&gt;B28,"+","-")</f>
        <v>-</v>
      </c>
      <c r="F28" s="23">
        <f>ABS(D28-B28)</f>
        <v>4077017576.8699951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48084990</v>
      </c>
      <c r="D31" s="7">
        <v>466282940</v>
      </c>
      <c r="E31" s="8" t="str">
        <f t="shared" ref="E31:E38" si="4">IF(D31&gt;B31,"+","-")</f>
        <v>-</v>
      </c>
      <c r="F31" s="7">
        <f t="shared" ref="F31:F42" si="5">ABS(D31-B31)</f>
        <v>333717060</v>
      </c>
      <c r="G31" s="6"/>
    </row>
    <row r="32" spans="1:7" ht="21" customHeight="1">
      <c r="A32" s="7" t="s">
        <v>37</v>
      </c>
      <c r="B32" s="7">
        <v>42700000</v>
      </c>
      <c r="C32" s="7">
        <v>2724420</v>
      </c>
      <c r="D32" s="7">
        <v>28470020</v>
      </c>
      <c r="E32" s="8" t="str">
        <f t="shared" si="4"/>
        <v>-</v>
      </c>
      <c r="F32" s="7">
        <f t="shared" si="5"/>
        <v>14229980</v>
      </c>
      <c r="G32" s="6"/>
    </row>
    <row r="33" spans="1:7" ht="21" customHeight="1">
      <c r="A33" s="7" t="s">
        <v>38</v>
      </c>
      <c r="B33" s="7">
        <v>42000000</v>
      </c>
      <c r="C33" s="7">
        <v>2090553</v>
      </c>
      <c r="D33" s="7">
        <v>29769159.870000001</v>
      </c>
      <c r="E33" s="8" t="str">
        <f t="shared" si="4"/>
        <v>-</v>
      </c>
      <c r="F33" s="7">
        <f t="shared" si="5"/>
        <v>12230840.129999999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3905665.8</v>
      </c>
      <c r="D34" s="7">
        <v>42997392.57</v>
      </c>
      <c r="E34" s="8" t="str">
        <f t="shared" si="4"/>
        <v>-</v>
      </c>
      <c r="F34" s="7">
        <f t="shared" si="5"/>
        <v>17002607.43</v>
      </c>
      <c r="G34" s="6"/>
    </row>
    <row r="35" spans="1:7" ht="21" customHeight="1">
      <c r="A35" s="7" t="s">
        <v>40</v>
      </c>
      <c r="B35" s="7">
        <v>10000</v>
      </c>
      <c r="C35" s="14">
        <v>0</v>
      </c>
      <c r="D35" s="14">
        <v>1400</v>
      </c>
      <c r="E35" s="8" t="str">
        <f t="shared" si="4"/>
        <v>-</v>
      </c>
      <c r="F35" s="7">
        <f t="shared" si="5"/>
        <v>8600</v>
      </c>
      <c r="G35" s="6"/>
    </row>
    <row r="36" spans="1:7" ht="21" customHeight="1">
      <c r="A36" s="7" t="s">
        <v>41</v>
      </c>
      <c r="B36" s="7">
        <v>77000000</v>
      </c>
      <c r="C36" s="7">
        <v>5584190</v>
      </c>
      <c r="D36" s="7">
        <v>45340984</v>
      </c>
      <c r="E36" s="8" t="str">
        <f t="shared" si="4"/>
        <v>-</v>
      </c>
      <c r="F36" s="7">
        <f t="shared" si="5"/>
        <v>31659016</v>
      </c>
      <c r="G36" s="6"/>
    </row>
    <row r="37" spans="1:7" ht="21" customHeight="1">
      <c r="A37" s="7" t="s">
        <v>42</v>
      </c>
      <c r="B37" s="25">
        <v>900000</v>
      </c>
      <c r="C37" s="7">
        <v>57550</v>
      </c>
      <c r="D37" s="7">
        <v>577742</v>
      </c>
      <c r="E37" s="8" t="str">
        <f t="shared" si="4"/>
        <v>-</v>
      </c>
      <c r="F37" s="7">
        <f t="shared" si="5"/>
        <v>322258</v>
      </c>
      <c r="G37" s="6"/>
    </row>
    <row r="38" spans="1:7" ht="21" customHeight="1">
      <c r="A38" s="7" t="s">
        <v>43</v>
      </c>
      <c r="B38" s="25">
        <v>13000000</v>
      </c>
      <c r="C38" s="7">
        <v>748150</v>
      </c>
      <c r="D38" s="7">
        <v>8329225</v>
      </c>
      <c r="E38" s="8" t="str">
        <f t="shared" si="4"/>
        <v>-</v>
      </c>
      <c r="F38" s="7">
        <f t="shared" si="5"/>
        <v>4670775</v>
      </c>
      <c r="G38" s="6"/>
    </row>
    <row r="39" spans="1:7" s="9" customFormat="1" ht="21" customHeight="1">
      <c r="A39" s="7" t="s">
        <v>44</v>
      </c>
      <c r="B39" s="7">
        <v>310000</v>
      </c>
      <c r="C39" s="14">
        <v>0</v>
      </c>
      <c r="D39" s="14">
        <v>21000</v>
      </c>
      <c r="E39" s="8" t="s">
        <v>9</v>
      </c>
      <c r="F39" s="7">
        <f t="shared" si="5"/>
        <v>289000</v>
      </c>
      <c r="G39" s="6"/>
    </row>
    <row r="40" spans="1:7" s="9" customFormat="1" ht="21" customHeight="1">
      <c r="A40" s="7" t="s">
        <v>45</v>
      </c>
      <c r="B40" s="7">
        <v>80000</v>
      </c>
      <c r="C40" s="14">
        <v>1250</v>
      </c>
      <c r="D40" s="14">
        <v>13625</v>
      </c>
      <c r="E40" s="8" t="s">
        <v>9</v>
      </c>
      <c r="F40" s="7">
        <f t="shared" si="5"/>
        <v>66375</v>
      </c>
      <c r="G40" s="6"/>
    </row>
    <row r="41" spans="1:7" s="9" customFormat="1" ht="21" customHeight="1">
      <c r="A41" s="7" t="s">
        <v>46</v>
      </c>
      <c r="B41" s="7">
        <v>42700000</v>
      </c>
      <c r="C41" s="14">
        <v>6000</v>
      </c>
      <c r="D41" s="14">
        <v>0</v>
      </c>
      <c r="E41" s="8" t="s">
        <v>9</v>
      </c>
      <c r="F41" s="7">
        <f>ABS(D41-B41)</f>
        <v>42700000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2500</v>
      </c>
      <c r="D42" s="14">
        <v>0</v>
      </c>
      <c r="E42" s="8" t="s">
        <v>9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v>0</v>
      </c>
      <c r="D50" s="7"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v>0</v>
      </c>
      <c r="D51" s="7"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7104500</v>
      </c>
      <c r="D52" s="7">
        <v>87301682</v>
      </c>
      <c r="E52" s="8" t="str">
        <f t="shared" si="6"/>
        <v>-</v>
      </c>
      <c r="F52" s="7">
        <f t="shared" si="7"/>
        <v>5698318</v>
      </c>
      <c r="G52" s="6"/>
    </row>
    <row r="53" spans="1:7" s="9" customFormat="1" ht="21" customHeight="1">
      <c r="A53" s="7" t="s">
        <v>54</v>
      </c>
      <c r="B53" s="7">
        <v>300000</v>
      </c>
      <c r="C53" s="14">
        <v>19305</v>
      </c>
      <c r="D53" s="14">
        <v>72596.75</v>
      </c>
      <c r="E53" s="8" t="s">
        <v>9</v>
      </c>
      <c r="F53" s="7">
        <f t="shared" si="7"/>
        <v>227403.25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70312073.799999997</v>
      </c>
      <c r="D55" s="11">
        <v>709177767.19000006</v>
      </c>
      <c r="E55" s="12" t="str">
        <f t="shared" si="6"/>
        <v>-</v>
      </c>
      <c r="F55" s="11">
        <f t="shared" si="7"/>
        <v>1390822232.8099999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8460751.8000000007</v>
      </c>
      <c r="D57" s="7">
        <v>104778113.90000001</v>
      </c>
      <c r="E57" s="8" t="str">
        <f>IF(D57&gt;B57,"+","-")</f>
        <v>-</v>
      </c>
      <c r="F57" s="7">
        <f>ABS(D57-B57)</f>
        <v>33221886.099999994</v>
      </c>
      <c r="G57" s="6"/>
    </row>
    <row r="58" spans="1:7" ht="21" customHeight="1">
      <c r="A58" s="7" t="s">
        <v>59</v>
      </c>
      <c r="B58" s="7">
        <v>22000000</v>
      </c>
      <c r="C58" s="7">
        <v>1821509</v>
      </c>
      <c r="D58" s="7">
        <v>18191174</v>
      </c>
      <c r="E58" s="8" t="str">
        <f t="shared" ref="E58:E62" si="8">IF(D58&gt;B58,"+","-")</f>
        <v>-</v>
      </c>
      <c r="F58" s="7">
        <f t="shared" ref="F58:F65" si="9">ABS(D58-B58)</f>
        <v>3808826</v>
      </c>
      <c r="G58" s="6"/>
    </row>
    <row r="59" spans="1:7" ht="21" customHeight="1">
      <c r="A59" s="7" t="s">
        <v>60</v>
      </c>
      <c r="B59" s="7">
        <v>200000</v>
      </c>
      <c r="C59" s="7">
        <v>15150</v>
      </c>
      <c r="D59" s="7">
        <v>209590</v>
      </c>
      <c r="E59" s="8" t="str">
        <f t="shared" si="8"/>
        <v>+</v>
      </c>
      <c r="F59" s="7">
        <f t="shared" si="9"/>
        <v>9590</v>
      </c>
      <c r="G59" s="6"/>
    </row>
    <row r="60" spans="1:7" ht="21" customHeight="1">
      <c r="A60" s="7" t="s">
        <v>61</v>
      </c>
      <c r="B60" s="7">
        <v>3000000</v>
      </c>
      <c r="C60" s="14">
        <v>214000</v>
      </c>
      <c r="D60" s="7">
        <v>2347810</v>
      </c>
      <c r="E60" s="8" t="str">
        <f t="shared" si="8"/>
        <v>-</v>
      </c>
      <c r="F60" s="7">
        <f t="shared" si="9"/>
        <v>652190</v>
      </c>
      <c r="G60" s="6"/>
    </row>
    <row r="61" spans="1:7" ht="21" customHeight="1">
      <c r="A61" s="7" t="s">
        <v>62</v>
      </c>
      <c r="B61" s="7">
        <v>300000</v>
      </c>
      <c r="C61" s="7">
        <v>0</v>
      </c>
      <c r="D61" s="7">
        <v>180800</v>
      </c>
      <c r="E61" s="8" t="str">
        <f t="shared" si="8"/>
        <v>-</v>
      </c>
      <c r="F61" s="7">
        <f t="shared" si="9"/>
        <v>119200</v>
      </c>
      <c r="G61" s="6"/>
    </row>
    <row r="62" spans="1:7" ht="21" customHeight="1">
      <c r="A62" s="7" t="s">
        <v>63</v>
      </c>
      <c r="B62" s="7">
        <v>1500000</v>
      </c>
      <c r="C62" s="14">
        <v>61000</v>
      </c>
      <c r="D62" s="7">
        <v>660010</v>
      </c>
      <c r="E62" s="8" t="str">
        <f t="shared" si="8"/>
        <v>-</v>
      </c>
      <c r="F62" s="7">
        <f t="shared" si="9"/>
        <v>839990</v>
      </c>
      <c r="G62" s="6"/>
    </row>
    <row r="63" spans="1:7" ht="21" customHeight="1">
      <c r="A63" s="7" t="s">
        <v>64</v>
      </c>
      <c r="B63" s="7">
        <v>15000000</v>
      </c>
      <c r="C63" s="7">
        <v>1125204</v>
      </c>
      <c r="D63" s="7">
        <v>11573885</v>
      </c>
      <c r="E63" s="8" t="s">
        <v>9</v>
      </c>
      <c r="F63" s="7">
        <f t="shared" si="9"/>
        <v>3426115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11697614.800000001</v>
      </c>
      <c r="D65" s="11">
        <v>137941382.90000001</v>
      </c>
      <c r="E65" s="12" t="str">
        <f>IF(D65&gt;B65,"+","-")</f>
        <v>-</v>
      </c>
      <c r="F65" s="11">
        <f t="shared" si="9"/>
        <v>42058617.099999994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9001972</v>
      </c>
      <c r="D67" s="7">
        <v>82645342.400000006</v>
      </c>
      <c r="E67" s="8" t="str">
        <f>IF(D67&gt;B67,"+","-")</f>
        <v>-</v>
      </c>
      <c r="F67" s="7">
        <f>ABS(D67-B67)</f>
        <v>27354657.599999994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9001972</v>
      </c>
      <c r="D68" s="11">
        <v>82645342.400000006</v>
      </c>
      <c r="E68" s="12" t="str">
        <f t="shared" ref="E68:E82" si="10">IF(D68&gt;B68,"+","-")</f>
        <v>-</v>
      </c>
      <c r="F68" s="11">
        <f>ABS(D68-B68)</f>
        <v>27354657.599999994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1886573</v>
      </c>
      <c r="D70" s="7">
        <v>13863129</v>
      </c>
      <c r="E70" s="8" t="str">
        <f t="shared" si="10"/>
        <v>-</v>
      </c>
      <c r="F70" s="7">
        <f t="shared" ref="F70:F83" si="11">ABS(D70-B70)</f>
        <v>1136871</v>
      </c>
      <c r="G70" s="6"/>
    </row>
    <row r="71" spans="1:7" ht="21" customHeight="1">
      <c r="A71" s="7" t="s">
        <v>72</v>
      </c>
      <c r="B71" s="7">
        <v>500000</v>
      </c>
      <c r="C71" s="7">
        <v>96064</v>
      </c>
      <c r="D71" s="7">
        <v>370914</v>
      </c>
      <c r="E71" s="8" t="str">
        <f t="shared" si="10"/>
        <v>-</v>
      </c>
      <c r="F71" s="7">
        <f t="shared" si="11"/>
        <v>129086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43190</v>
      </c>
      <c r="D72" s="14">
        <v>321100</v>
      </c>
      <c r="E72" s="8" t="s">
        <v>9</v>
      </c>
      <c r="F72" s="7">
        <f t="shared" si="11"/>
        <v>678900</v>
      </c>
      <c r="G72" s="6"/>
    </row>
    <row r="73" spans="1:7" ht="21" customHeight="1">
      <c r="A73" s="7" t="s">
        <v>74</v>
      </c>
      <c r="B73" s="7">
        <v>5000000</v>
      </c>
      <c r="C73" s="7">
        <v>386530</v>
      </c>
      <c r="D73" s="7">
        <v>4929436</v>
      </c>
      <c r="E73" s="8" t="str">
        <f t="shared" si="10"/>
        <v>-</v>
      </c>
      <c r="F73" s="7">
        <f t="shared" si="11"/>
        <v>70564</v>
      </c>
      <c r="G73" s="6"/>
    </row>
    <row r="74" spans="1:7" ht="21" customHeight="1">
      <c r="A74" s="7" t="s">
        <v>75</v>
      </c>
      <c r="B74" s="7">
        <v>4000000</v>
      </c>
      <c r="C74" s="14">
        <v>248300</v>
      </c>
      <c r="D74" s="7">
        <v>2378380</v>
      </c>
      <c r="E74" s="8" t="str">
        <f t="shared" si="10"/>
        <v>-</v>
      </c>
      <c r="F74" s="7">
        <f t="shared" si="11"/>
        <v>1621620</v>
      </c>
      <c r="G74" s="6"/>
    </row>
    <row r="75" spans="1:7" ht="21" customHeight="1">
      <c r="A75" s="7" t="s">
        <v>76</v>
      </c>
      <c r="B75" s="7">
        <v>80000</v>
      </c>
      <c r="C75" s="14">
        <v>0</v>
      </c>
      <c r="D75" s="14">
        <v>65480</v>
      </c>
      <c r="E75" s="8" t="s">
        <v>9</v>
      </c>
      <c r="F75" s="7">
        <f t="shared" si="11"/>
        <v>14520</v>
      </c>
      <c r="G75" s="6"/>
    </row>
    <row r="76" spans="1:7" ht="21" customHeight="1">
      <c r="A76" s="7" t="s">
        <v>77</v>
      </c>
      <c r="B76" s="7">
        <v>7700000</v>
      </c>
      <c r="C76" s="7">
        <v>172700</v>
      </c>
      <c r="D76" s="7">
        <v>4509190</v>
      </c>
      <c r="E76" s="8" t="str">
        <f>IF(D76&gt;B76,"+","-")</f>
        <v>-</v>
      </c>
      <c r="F76" s="7">
        <f>ABS(D76-B76)</f>
        <v>3190810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924975</v>
      </c>
      <c r="D77" s="7">
        <v>9046265</v>
      </c>
      <c r="E77" s="8" t="str">
        <f>IF(D77&gt;B77,"+","-")</f>
        <v>-</v>
      </c>
      <c r="F77" s="7">
        <f>ABS(D77-B77)</f>
        <v>4953735</v>
      </c>
      <c r="G77" s="6"/>
    </row>
    <row r="78" spans="1:7" ht="21" customHeight="1">
      <c r="A78" s="7" t="s">
        <v>79</v>
      </c>
      <c r="B78" s="7">
        <v>10000</v>
      </c>
      <c r="C78" s="14">
        <v>0</v>
      </c>
      <c r="D78" s="14">
        <v>18100</v>
      </c>
      <c r="E78" s="8" t="str">
        <f t="shared" si="10"/>
        <v>+</v>
      </c>
      <c r="F78" s="7">
        <f>ABS(D78-B78)</f>
        <v>8100</v>
      </c>
      <c r="G78" s="6"/>
    </row>
    <row r="79" spans="1:7" ht="21" customHeight="1">
      <c r="A79" s="7" t="s">
        <v>80</v>
      </c>
      <c r="B79" s="7">
        <v>12500000</v>
      </c>
      <c r="C79" s="14">
        <v>533960</v>
      </c>
      <c r="D79" s="7">
        <v>23428896</v>
      </c>
      <c r="E79" s="8" t="str">
        <f t="shared" si="10"/>
        <v>+</v>
      </c>
      <c r="F79" s="7">
        <f t="shared" si="11"/>
        <v>10928896</v>
      </c>
      <c r="G79" s="6"/>
    </row>
    <row r="80" spans="1:7" ht="21" customHeight="1">
      <c r="A80" s="7" t="s">
        <v>81</v>
      </c>
      <c r="B80" s="7">
        <v>150000</v>
      </c>
      <c r="C80" s="14">
        <v>2790</v>
      </c>
      <c r="D80" s="7">
        <v>64580</v>
      </c>
      <c r="E80" s="8" t="str">
        <f t="shared" si="10"/>
        <v>-</v>
      </c>
      <c r="F80" s="7">
        <f t="shared" si="11"/>
        <v>85420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4295082</v>
      </c>
      <c r="D82" s="11">
        <v>58995470</v>
      </c>
      <c r="E82" s="12" t="str">
        <f t="shared" si="10"/>
        <v>-</v>
      </c>
      <c r="F82" s="11">
        <f t="shared" si="11"/>
        <v>1004530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95306742.599999994</v>
      </c>
      <c r="D83" s="23">
        <v>988759962.49000001</v>
      </c>
      <c r="E83" s="24" t="str">
        <f>IF(D83&gt;B83,"+","-")</f>
        <v>-</v>
      </c>
      <c r="F83" s="11">
        <f t="shared" si="11"/>
        <v>1461240037.51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5377512.0700000003</v>
      </c>
      <c r="D91" s="7">
        <v>54920810.68</v>
      </c>
      <c r="E91" s="8" t="str">
        <f>IF(D91&gt;B91,"+","-")</f>
        <v>-</v>
      </c>
      <c r="F91" s="7">
        <f>ABS(D91-B91)</f>
        <v>95079189.319999993</v>
      </c>
      <c r="G91" s="6"/>
    </row>
    <row r="92" spans="1:7" ht="21" customHeight="1">
      <c r="A92" s="18" t="s">
        <v>88</v>
      </c>
      <c r="B92" s="7">
        <v>29990000</v>
      </c>
      <c r="C92" s="14">
        <v>8448</v>
      </c>
      <c r="D92" s="14">
        <v>17373805.5</v>
      </c>
      <c r="E92" s="8" t="str">
        <f>IF(D92&gt;B92,"+","-")</f>
        <v>-</v>
      </c>
      <c r="F92" s="7">
        <f>ABS(D92-B92)</f>
        <v>12616194.5</v>
      </c>
      <c r="G92" s="6"/>
    </row>
    <row r="93" spans="1:7" ht="21" customHeight="1">
      <c r="A93" s="18" t="s">
        <v>89</v>
      </c>
      <c r="B93" s="7">
        <v>620000000</v>
      </c>
      <c r="C93" s="14">
        <v>151544806.72999999</v>
      </c>
      <c r="D93" s="7">
        <v>773819341.13999999</v>
      </c>
      <c r="E93" s="8" t="str">
        <f>IF(D93&gt;B93,"+","-")</f>
        <v>+</v>
      </c>
      <c r="F93" s="7">
        <f>ABS(D93-B93)</f>
        <v>153819341.13999999</v>
      </c>
      <c r="G93" s="6"/>
    </row>
    <row r="94" spans="1:7" ht="21" customHeight="1">
      <c r="A94" s="18" t="s">
        <v>90</v>
      </c>
      <c r="B94" s="7">
        <v>10000</v>
      </c>
      <c r="C94" s="14" t="s">
        <v>9</v>
      </c>
      <c r="D94" s="14">
        <v>1250</v>
      </c>
      <c r="E94" s="8" t="str">
        <f>IF(D94&gt;B94,"+","-")</f>
        <v>-</v>
      </c>
      <c r="F94" s="7">
        <f>ABS(D94-B94)</f>
        <v>8750</v>
      </c>
      <c r="G94" s="6"/>
    </row>
    <row r="95" spans="1:7" ht="21" customHeight="1">
      <c r="A95" s="32" t="s">
        <v>91</v>
      </c>
      <c r="B95" s="11">
        <v>800000000</v>
      </c>
      <c r="C95" s="11">
        <v>156930766.80000001</v>
      </c>
      <c r="D95" s="11">
        <v>846115207.32000005</v>
      </c>
      <c r="E95" s="12" t="str">
        <f>IF(D95&gt;B95,"+","-")</f>
        <v>+</v>
      </c>
      <c r="F95" s="11">
        <f>ABS(D95-B95)</f>
        <v>46115207.320000052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92504174.329999998</v>
      </c>
      <c r="D103" s="7">
        <v>1693013089.01</v>
      </c>
      <c r="E103" s="38" t="s">
        <v>9</v>
      </c>
      <c r="F103" s="14">
        <f t="shared" si="12"/>
        <v>1543013089.01</v>
      </c>
      <c r="G103" s="6"/>
    </row>
    <row r="104" spans="1:7" ht="21" customHeight="1">
      <c r="A104" s="18" t="s">
        <v>100</v>
      </c>
      <c r="B104" s="7">
        <v>10000000</v>
      </c>
      <c r="C104" s="14" t="s">
        <v>9</v>
      </c>
      <c r="D104" s="7">
        <v>3610000</v>
      </c>
      <c r="E104" s="8" t="str">
        <f>IF(D104&gt;B104,"+","-")</f>
        <v>-</v>
      </c>
      <c r="F104" s="14">
        <f t="shared" si="12"/>
        <v>6390000</v>
      </c>
      <c r="G104" s="6"/>
    </row>
    <row r="105" spans="1:7" ht="21" customHeight="1">
      <c r="A105" s="18" t="s">
        <v>101</v>
      </c>
      <c r="B105" s="7">
        <v>800000000</v>
      </c>
      <c r="C105" s="7">
        <v>39557913.299999997</v>
      </c>
      <c r="D105" s="7">
        <v>1521711951.51</v>
      </c>
      <c r="E105" s="8" t="str">
        <f>IF(D105&gt;B105,"+","-")</f>
        <v>+</v>
      </c>
      <c r="F105" s="14">
        <f t="shared" si="12"/>
        <v>721711951.50999999</v>
      </c>
      <c r="G105" s="6"/>
    </row>
    <row r="106" spans="1:7" ht="21" customHeight="1">
      <c r="A106" s="18" t="s">
        <v>102</v>
      </c>
      <c r="B106" s="7">
        <v>20000000</v>
      </c>
      <c r="C106" s="7">
        <v>291286.2</v>
      </c>
      <c r="D106" s="7">
        <v>13504622.949999999</v>
      </c>
      <c r="E106" s="8" t="str">
        <f t="shared" ref="E106:E110" si="13">IF(D106&gt;B106,"+","-")</f>
        <v>-</v>
      </c>
      <c r="F106" s="7">
        <f t="shared" si="12"/>
        <v>6495377.0500000007</v>
      </c>
      <c r="G106" s="6"/>
    </row>
    <row r="107" spans="1:7" ht="21" customHeight="1">
      <c r="A107" s="18" t="s">
        <v>103</v>
      </c>
      <c r="B107" s="7">
        <v>50000000</v>
      </c>
      <c r="C107" s="7">
        <v>5714020</v>
      </c>
      <c r="D107" s="7">
        <v>50653978</v>
      </c>
      <c r="E107" s="8" t="str">
        <f t="shared" si="13"/>
        <v>+</v>
      </c>
      <c r="F107" s="7">
        <f t="shared" si="12"/>
        <v>653978</v>
      </c>
      <c r="G107" s="6"/>
    </row>
    <row r="108" spans="1:7" ht="21" customHeight="1">
      <c r="A108" s="18" t="s">
        <v>104</v>
      </c>
      <c r="B108" s="7">
        <v>70000000</v>
      </c>
      <c r="C108" s="7">
        <v>2597304.13</v>
      </c>
      <c r="D108" s="7">
        <v>13298467.779999999</v>
      </c>
      <c r="E108" s="8" t="s">
        <v>9</v>
      </c>
      <c r="F108" s="7">
        <f>ABS(D108-B108)</f>
        <v>56701532.219999999</v>
      </c>
      <c r="G108" s="6"/>
    </row>
    <row r="109" spans="1:7" ht="21" customHeight="1">
      <c r="A109" s="39" t="s">
        <v>105</v>
      </c>
      <c r="B109" s="11">
        <v>1100000000</v>
      </c>
      <c r="C109" s="11">
        <v>140634697.96000001</v>
      </c>
      <c r="D109" s="11">
        <v>3295792109.25</v>
      </c>
      <c r="E109" s="12" t="str">
        <f t="shared" si="13"/>
        <v>+</v>
      </c>
      <c r="F109" s="11">
        <f t="shared" si="12"/>
        <v>2195792109.25</v>
      </c>
      <c r="G109" s="6"/>
    </row>
    <row r="110" spans="1:7" ht="21" customHeight="1">
      <c r="A110" s="40" t="s">
        <v>106</v>
      </c>
      <c r="B110" s="11">
        <v>79000000000</v>
      </c>
      <c r="C110" s="11">
        <v>8504324022.9099998</v>
      </c>
      <c r="D110" s="11">
        <v>75653649702.190002</v>
      </c>
      <c r="E110" s="12" t="str">
        <f t="shared" si="13"/>
        <v>-</v>
      </c>
      <c r="F110" s="11">
        <f t="shared" si="12"/>
        <v>3346350297.8099976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>
        <v>9732487710</v>
      </c>
      <c r="C112" s="36">
        <v>0</v>
      </c>
      <c r="D112" s="36">
        <v>9732487710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>
        <v>9732487710</v>
      </c>
      <c r="C113" s="42">
        <f>+C112</f>
        <v>0</v>
      </c>
      <c r="D113" s="42">
        <v>9732487710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88732487710</v>
      </c>
      <c r="C114" s="11">
        <v>8504324022.9099998</v>
      </c>
      <c r="D114" s="11">
        <v>85386137412.190002</v>
      </c>
      <c r="E114" s="12" t="str">
        <f>IF(D114&gt;B114,"+","-")</f>
        <v>-</v>
      </c>
      <c r="F114" s="11">
        <f>ABS(D114-B114)</f>
        <v>3346350297.8099976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A287-506E-4826-9F63-E48B3EAA3E66}">
  <dimension ref="A1:G286"/>
  <sheetViews>
    <sheetView workbookViewId="0">
      <selection sqref="A1:XFD104857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8.42578125" style="1" bestFit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123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1500319.92</v>
      </c>
      <c r="D9" s="7">
        <v>4519254.74</v>
      </c>
      <c r="E9" s="8" t="str">
        <f>IF(D9&gt;B9,"+","-")</f>
        <v>-</v>
      </c>
      <c r="F9" s="7">
        <f>ABS(D9-B9)</f>
        <v>5480745.2599999998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13317797.109999999</v>
      </c>
      <c r="D10" s="7">
        <v>400671467</v>
      </c>
      <c r="E10" s="8" t="str">
        <f t="shared" ref="E10:E16" si="0">IF(D10&gt;B10,"+","-")</f>
        <v>-</v>
      </c>
      <c r="F10" s="7">
        <f t="shared" ref="F10:F16" si="1">ABS(D10-B10)</f>
        <v>99328533</v>
      </c>
      <c r="G10" s="6"/>
    </row>
    <row r="11" spans="1:7" ht="21" customHeight="1">
      <c r="A11" s="7" t="s">
        <v>16</v>
      </c>
      <c r="B11" s="7">
        <v>1140000000</v>
      </c>
      <c r="C11" s="7">
        <v>67636330.280000001</v>
      </c>
      <c r="D11" s="7">
        <v>1146071740.3800001</v>
      </c>
      <c r="E11" s="8" t="str">
        <f t="shared" si="0"/>
        <v>+</v>
      </c>
      <c r="F11" s="7">
        <f t="shared" si="1"/>
        <v>6071740.3800001144</v>
      </c>
      <c r="G11" s="6"/>
    </row>
    <row r="12" spans="1:7" ht="21" customHeight="1">
      <c r="A12" s="7" t="s">
        <v>17</v>
      </c>
      <c r="B12" s="7">
        <v>1000000</v>
      </c>
      <c r="C12" s="7">
        <v>79102</v>
      </c>
      <c r="D12" s="7">
        <v>813102</v>
      </c>
      <c r="E12" s="8" t="str">
        <f t="shared" si="0"/>
        <v>-</v>
      </c>
      <c r="F12" s="7">
        <f t="shared" si="1"/>
        <v>186898</v>
      </c>
      <c r="G12" s="6"/>
    </row>
    <row r="13" spans="1:7" ht="21" customHeight="1">
      <c r="A13" s="7" t="s">
        <v>18</v>
      </c>
      <c r="B13" s="7">
        <v>220000000</v>
      </c>
      <c r="C13" s="7">
        <v>16685597.23</v>
      </c>
      <c r="D13" s="7">
        <v>179635266.38999999</v>
      </c>
      <c r="E13" s="8" t="str">
        <f t="shared" si="0"/>
        <v>-</v>
      </c>
      <c r="F13" s="7">
        <f t="shared" si="1"/>
        <v>40364733.610000014</v>
      </c>
      <c r="G13" s="6"/>
    </row>
    <row r="14" spans="1:7" ht="21" customHeight="1">
      <c r="A14" s="7" t="s">
        <v>19</v>
      </c>
      <c r="B14" s="7">
        <v>19000000</v>
      </c>
      <c r="C14" s="7">
        <v>817033</v>
      </c>
      <c r="D14" s="7">
        <v>8003442</v>
      </c>
      <c r="E14" s="8" t="str">
        <f t="shared" si="0"/>
        <v>-</v>
      </c>
      <c r="F14" s="7">
        <f t="shared" si="1"/>
        <v>10996558</v>
      </c>
      <c r="G14" s="6"/>
    </row>
    <row r="15" spans="1:7" ht="21" customHeight="1">
      <c r="A15" s="7" t="s">
        <v>20</v>
      </c>
      <c r="B15" s="10">
        <v>7710000000</v>
      </c>
      <c r="C15" s="7">
        <v>8620770425.7900009</v>
      </c>
      <c r="D15" s="7">
        <v>10967092398.139999</v>
      </c>
      <c r="E15" s="8" t="str">
        <f>IF(D15&gt;B15,"+","-")</f>
        <v>+</v>
      </c>
      <c r="F15" s="7">
        <f>ABS(D15-B15)</f>
        <v>3257092398.1399994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8720806605.3299999</v>
      </c>
      <c r="D16" s="11">
        <v>12706806670.65</v>
      </c>
      <c r="E16" s="12" t="str">
        <f t="shared" si="0"/>
        <v>+</v>
      </c>
      <c r="F16" s="11">
        <f t="shared" si="1"/>
        <v>3106806670.6499996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2154122689.4400001</v>
      </c>
      <c r="D18" s="7">
        <v>37284995728.620003</v>
      </c>
      <c r="E18" s="8" t="str">
        <f t="shared" ref="E18:E27" si="2">IF(D18&gt;B18,"+","-")</f>
        <v>+</v>
      </c>
      <c r="F18" s="7">
        <f t="shared" ref="F18:F27" si="3">ABS(D18-B18)</f>
        <v>8484995728.6200027</v>
      </c>
      <c r="G18" s="6"/>
    </row>
    <row r="19" spans="1:7" ht="21" customHeight="1">
      <c r="A19" s="7" t="s">
        <v>24</v>
      </c>
      <c r="B19" s="13">
        <v>14000000000</v>
      </c>
      <c r="C19" s="14">
        <v>1801230158.02</v>
      </c>
      <c r="D19" s="7">
        <v>17079759265.690001</v>
      </c>
      <c r="E19" s="15" t="str">
        <f t="shared" si="2"/>
        <v>+</v>
      </c>
      <c r="F19" s="7">
        <f t="shared" si="3"/>
        <v>3079759265.6900005</v>
      </c>
      <c r="G19" s="6"/>
    </row>
    <row r="20" spans="1:7" ht="21" customHeight="1">
      <c r="A20" s="7" t="s">
        <v>25</v>
      </c>
      <c r="B20" s="13">
        <v>4900000000</v>
      </c>
      <c r="C20" s="14">
        <v>261169879.75999999</v>
      </c>
      <c r="D20" s="14">
        <v>3288200261.1599998</v>
      </c>
      <c r="E20" s="8" t="s">
        <v>9</v>
      </c>
      <c r="F20" s="7">
        <f t="shared" si="3"/>
        <v>1611799738.8400002</v>
      </c>
      <c r="G20" s="6"/>
    </row>
    <row r="21" spans="1:7" ht="21" customHeight="1">
      <c r="A21" s="7" t="s">
        <v>26</v>
      </c>
      <c r="B21" s="16">
        <v>13300000000</v>
      </c>
      <c r="C21" s="14">
        <v>992386526</v>
      </c>
      <c r="D21" s="17">
        <v>10734477996</v>
      </c>
      <c r="E21" s="8" t="str">
        <f t="shared" si="2"/>
        <v>-</v>
      </c>
      <c r="F21" s="7">
        <f t="shared" si="3"/>
        <v>2565522004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544303795.28999996</v>
      </c>
      <c r="D23" s="7">
        <v>3873718880.0900002</v>
      </c>
      <c r="E23" s="8" t="str">
        <f>IF(D23&gt;B23,"+","-")</f>
        <v>+</v>
      </c>
      <c r="F23" s="7">
        <f>ABS(D23-B23)</f>
        <v>23718880.090000153</v>
      </c>
      <c r="G23" s="6"/>
    </row>
    <row r="24" spans="1:7" ht="21" customHeight="1">
      <c r="A24" s="7" t="s">
        <v>29</v>
      </c>
      <c r="B24" s="7">
        <v>4800000</v>
      </c>
      <c r="C24" s="14">
        <v>29432.5</v>
      </c>
      <c r="D24" s="14">
        <v>784129.76</v>
      </c>
      <c r="E24" s="8" t="s">
        <v>9</v>
      </c>
      <c r="F24" s="7">
        <f>ABS(D24-B24)</f>
        <v>4015870.24</v>
      </c>
      <c r="G24" s="6"/>
    </row>
    <row r="25" spans="1:7" ht="21" customHeight="1">
      <c r="A25" s="7" t="s">
        <v>30</v>
      </c>
      <c r="B25" s="7">
        <v>200000</v>
      </c>
      <c r="C25" s="14">
        <v>9810</v>
      </c>
      <c r="D25" s="14">
        <v>118490</v>
      </c>
      <c r="E25" s="8" t="s">
        <v>9</v>
      </c>
      <c r="F25" s="7">
        <f>ABS(D25-B25)</f>
        <v>81510</v>
      </c>
      <c r="G25" s="6"/>
    </row>
    <row r="26" spans="1:7" ht="21" customHeight="1">
      <c r="A26" s="7" t="s">
        <v>31</v>
      </c>
      <c r="B26" s="7">
        <v>145000000</v>
      </c>
      <c r="C26" s="7">
        <v>4363195</v>
      </c>
      <c r="D26" s="7">
        <v>32516092.5</v>
      </c>
      <c r="E26" s="8" t="s">
        <v>9</v>
      </c>
      <c r="F26" s="7">
        <f>ABS(D26-B26)</f>
        <v>112483907.5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5757615486.0100002</v>
      </c>
      <c r="D27" s="21">
        <v>72294597843.820007</v>
      </c>
      <c r="E27" s="12" t="str">
        <f t="shared" si="2"/>
        <v>+</v>
      </c>
      <c r="F27" s="11">
        <f t="shared" si="3"/>
        <v>7294597843.8200073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14478422091.34</v>
      </c>
      <c r="D28" s="23">
        <v>85001404514.470001</v>
      </c>
      <c r="E28" s="24" t="str">
        <f>IF(D28&gt;B28,"+","-")</f>
        <v>+</v>
      </c>
      <c r="F28" s="23">
        <f>ABS(D28-B28)</f>
        <v>10401404514.470001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53835040</v>
      </c>
      <c r="D31" s="7">
        <v>520117980</v>
      </c>
      <c r="E31" s="8" t="str">
        <f t="shared" ref="E31:E38" si="4">IF(D31&gt;B31,"+","-")</f>
        <v>-</v>
      </c>
      <c r="F31" s="7">
        <f t="shared" ref="F31:F42" si="5">ABS(D31-B31)</f>
        <v>279882020</v>
      </c>
      <c r="G31" s="6"/>
    </row>
    <row r="32" spans="1:7" ht="21" customHeight="1">
      <c r="A32" s="7" t="s">
        <v>37</v>
      </c>
      <c r="B32" s="7">
        <v>42700000</v>
      </c>
      <c r="C32" s="7">
        <v>3148400</v>
      </c>
      <c r="D32" s="7">
        <v>31618420</v>
      </c>
      <c r="E32" s="8" t="str">
        <f t="shared" si="4"/>
        <v>-</v>
      </c>
      <c r="F32" s="7">
        <f t="shared" si="5"/>
        <v>11081580</v>
      </c>
      <c r="G32" s="6"/>
    </row>
    <row r="33" spans="1:7" ht="21" customHeight="1">
      <c r="A33" s="7" t="s">
        <v>38</v>
      </c>
      <c r="B33" s="7">
        <v>42000000</v>
      </c>
      <c r="C33" s="7">
        <v>2557725</v>
      </c>
      <c r="D33" s="7">
        <v>32326884.870000001</v>
      </c>
      <c r="E33" s="8" t="str">
        <f t="shared" si="4"/>
        <v>-</v>
      </c>
      <c r="F33" s="7">
        <f t="shared" si="5"/>
        <v>9673115.129999999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4679735.34</v>
      </c>
      <c r="D34" s="7">
        <v>47677127.909999996</v>
      </c>
      <c r="E34" s="8" t="str">
        <f t="shared" si="4"/>
        <v>-</v>
      </c>
      <c r="F34" s="7">
        <f t="shared" si="5"/>
        <v>12322872.090000004</v>
      </c>
      <c r="G34" s="6"/>
    </row>
    <row r="35" spans="1:7" ht="21" customHeight="1">
      <c r="A35" s="7" t="s">
        <v>40</v>
      </c>
      <c r="B35" s="7">
        <v>10000</v>
      </c>
      <c r="C35" s="14">
        <v>0</v>
      </c>
      <c r="D35" s="14">
        <v>1400</v>
      </c>
      <c r="E35" s="8" t="str">
        <f t="shared" si="4"/>
        <v>-</v>
      </c>
      <c r="F35" s="7">
        <f t="shared" si="5"/>
        <v>8600</v>
      </c>
      <c r="G35" s="6"/>
    </row>
    <row r="36" spans="1:7" ht="21" customHeight="1">
      <c r="A36" s="7" t="s">
        <v>41</v>
      </c>
      <c r="B36" s="7">
        <v>77000000</v>
      </c>
      <c r="C36" s="7">
        <v>6317000</v>
      </c>
      <c r="D36" s="7">
        <v>51657984</v>
      </c>
      <c r="E36" s="8" t="str">
        <f t="shared" si="4"/>
        <v>-</v>
      </c>
      <c r="F36" s="7">
        <f t="shared" si="5"/>
        <v>25342016</v>
      </c>
      <c r="G36" s="6"/>
    </row>
    <row r="37" spans="1:7" ht="21" customHeight="1">
      <c r="A37" s="7" t="s">
        <v>42</v>
      </c>
      <c r="B37" s="25">
        <v>900000</v>
      </c>
      <c r="C37" s="7">
        <v>64770</v>
      </c>
      <c r="D37" s="7">
        <v>642512</v>
      </c>
      <c r="E37" s="8" t="str">
        <f t="shared" si="4"/>
        <v>-</v>
      </c>
      <c r="F37" s="7">
        <f t="shared" si="5"/>
        <v>257488</v>
      </c>
      <c r="G37" s="6"/>
    </row>
    <row r="38" spans="1:7" ht="21" customHeight="1">
      <c r="A38" s="7" t="s">
        <v>43</v>
      </c>
      <c r="B38" s="25">
        <v>13000000</v>
      </c>
      <c r="C38" s="7">
        <v>903200</v>
      </c>
      <c r="D38" s="7">
        <v>9232425</v>
      </c>
      <c r="E38" s="8" t="str">
        <f t="shared" si="4"/>
        <v>-</v>
      </c>
      <c r="F38" s="7">
        <f t="shared" si="5"/>
        <v>3767575</v>
      </c>
      <c r="G38" s="6"/>
    </row>
    <row r="39" spans="1:7" s="9" customFormat="1" ht="21" customHeight="1">
      <c r="A39" s="7" t="s">
        <v>44</v>
      </c>
      <c r="B39" s="7">
        <v>310000</v>
      </c>
      <c r="C39" s="14">
        <v>0</v>
      </c>
      <c r="D39" s="14">
        <v>21000</v>
      </c>
      <c r="E39" s="8" t="s">
        <v>9</v>
      </c>
      <c r="F39" s="7">
        <f t="shared" si="5"/>
        <v>289000</v>
      </c>
      <c r="G39" s="6"/>
    </row>
    <row r="40" spans="1:7" s="9" customFormat="1" ht="21" customHeight="1">
      <c r="A40" s="7" t="s">
        <v>45</v>
      </c>
      <c r="B40" s="7">
        <v>80000</v>
      </c>
      <c r="C40" s="14">
        <v>250</v>
      </c>
      <c r="D40" s="14">
        <v>13875</v>
      </c>
      <c r="E40" s="8" t="s">
        <v>9</v>
      </c>
      <c r="F40" s="7">
        <f t="shared" si="5"/>
        <v>66125</v>
      </c>
      <c r="G40" s="6"/>
    </row>
    <row r="41" spans="1:7" s="9" customFormat="1" ht="21" customHeight="1">
      <c r="A41" s="7" t="s">
        <v>46</v>
      </c>
      <c r="B41" s="7">
        <v>42700000</v>
      </c>
      <c r="C41" s="14">
        <v>0</v>
      </c>
      <c r="D41" s="14">
        <v>0</v>
      </c>
      <c r="E41" s="8" t="s">
        <v>9</v>
      </c>
      <c r="F41" s="7">
        <f>ABS(D41-B41)</f>
        <v>42700000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500</v>
      </c>
      <c r="D42" s="14">
        <v>500</v>
      </c>
      <c r="E42" s="8" t="s">
        <v>9</v>
      </c>
      <c r="F42" s="7">
        <f t="shared" si="5"/>
        <v>12999500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v>0</v>
      </c>
      <c r="D50" s="7"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v>0</v>
      </c>
      <c r="D51" s="7"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8341496</v>
      </c>
      <c r="D52" s="7">
        <v>95643178</v>
      </c>
      <c r="E52" s="8" t="str">
        <f t="shared" si="6"/>
        <v>+</v>
      </c>
      <c r="F52" s="7">
        <f t="shared" si="7"/>
        <v>2643178</v>
      </c>
      <c r="G52" s="6"/>
    </row>
    <row r="53" spans="1:7" s="9" customFormat="1" ht="21" customHeight="1">
      <c r="A53" s="7" t="s">
        <v>54</v>
      </c>
      <c r="B53" s="7">
        <v>300000</v>
      </c>
      <c r="C53" s="14">
        <v>29499</v>
      </c>
      <c r="D53" s="14">
        <v>102095.75</v>
      </c>
      <c r="E53" s="8" t="s">
        <v>9</v>
      </c>
      <c r="F53" s="7">
        <f t="shared" si="7"/>
        <v>197904.25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79877615.340000004</v>
      </c>
      <c r="D55" s="11">
        <v>789055382.52999997</v>
      </c>
      <c r="E55" s="12" t="str">
        <f t="shared" si="6"/>
        <v>-</v>
      </c>
      <c r="F55" s="11">
        <f t="shared" si="7"/>
        <v>1310944617.47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9945829.4000000004</v>
      </c>
      <c r="D57" s="7">
        <v>114723943.3</v>
      </c>
      <c r="E57" s="8" t="str">
        <f>IF(D57&gt;B57,"+","-")</f>
        <v>-</v>
      </c>
      <c r="F57" s="7">
        <f>ABS(D57-B57)</f>
        <v>23276056.700000003</v>
      </c>
      <c r="G57" s="6"/>
    </row>
    <row r="58" spans="1:7" ht="21" customHeight="1">
      <c r="A58" s="7" t="s">
        <v>59</v>
      </c>
      <c r="B58" s="7">
        <v>22000000</v>
      </c>
      <c r="C58" s="7">
        <v>2166228</v>
      </c>
      <c r="D58" s="7">
        <v>20357402</v>
      </c>
      <c r="E58" s="8" t="str">
        <f t="shared" ref="E58:E62" si="8">IF(D58&gt;B58,"+","-")</f>
        <v>-</v>
      </c>
      <c r="F58" s="7">
        <f t="shared" ref="F58:F65" si="9">ABS(D58-B58)</f>
        <v>1642598</v>
      </c>
      <c r="G58" s="6"/>
    </row>
    <row r="59" spans="1:7" ht="21" customHeight="1">
      <c r="A59" s="7" t="s">
        <v>60</v>
      </c>
      <c r="B59" s="7">
        <v>200000</v>
      </c>
      <c r="C59" s="7">
        <v>15400</v>
      </c>
      <c r="D59" s="7">
        <v>224990</v>
      </c>
      <c r="E59" s="8" t="str">
        <f t="shared" si="8"/>
        <v>+</v>
      </c>
      <c r="F59" s="7">
        <f t="shared" si="9"/>
        <v>24990</v>
      </c>
      <c r="G59" s="6"/>
    </row>
    <row r="60" spans="1:7" ht="21" customHeight="1">
      <c r="A60" s="7" t="s">
        <v>61</v>
      </c>
      <c r="B60" s="7">
        <v>3000000</v>
      </c>
      <c r="C60" s="14">
        <v>325500</v>
      </c>
      <c r="D60" s="7">
        <v>2673310</v>
      </c>
      <c r="E60" s="8" t="str">
        <f t="shared" si="8"/>
        <v>-</v>
      </c>
      <c r="F60" s="7">
        <f t="shared" si="9"/>
        <v>326690</v>
      </c>
      <c r="G60" s="6"/>
    </row>
    <row r="61" spans="1:7" ht="21" customHeight="1">
      <c r="A61" s="7" t="s">
        <v>62</v>
      </c>
      <c r="B61" s="7">
        <v>300000</v>
      </c>
      <c r="C61" s="7">
        <v>0</v>
      </c>
      <c r="D61" s="7">
        <v>180800</v>
      </c>
      <c r="E61" s="8" t="str">
        <f t="shared" si="8"/>
        <v>-</v>
      </c>
      <c r="F61" s="7">
        <f t="shared" si="9"/>
        <v>119200</v>
      </c>
      <c r="G61" s="6"/>
    </row>
    <row r="62" spans="1:7" ht="21" customHeight="1">
      <c r="A62" s="7" t="s">
        <v>63</v>
      </c>
      <c r="B62" s="7">
        <v>1500000</v>
      </c>
      <c r="C62" s="14">
        <v>18280</v>
      </c>
      <c r="D62" s="7">
        <v>678290</v>
      </c>
      <c r="E62" s="8" t="str">
        <f t="shared" si="8"/>
        <v>-</v>
      </c>
      <c r="F62" s="7">
        <f t="shared" si="9"/>
        <v>821710</v>
      </c>
      <c r="G62" s="6"/>
    </row>
    <row r="63" spans="1:7" ht="21" customHeight="1">
      <c r="A63" s="7" t="s">
        <v>64</v>
      </c>
      <c r="B63" s="7">
        <v>15000000</v>
      </c>
      <c r="C63" s="7">
        <v>1338088</v>
      </c>
      <c r="D63" s="7">
        <v>12911973</v>
      </c>
      <c r="E63" s="8" t="s">
        <v>9</v>
      </c>
      <c r="F63" s="7">
        <f t="shared" si="9"/>
        <v>2088027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13809325.4</v>
      </c>
      <c r="D65" s="11">
        <v>151750708.30000001</v>
      </c>
      <c r="E65" s="12" t="str">
        <f>IF(D65&gt;B65,"+","-")</f>
        <v>-</v>
      </c>
      <c r="F65" s="11">
        <f t="shared" si="9"/>
        <v>28249291.699999988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1094551.25</v>
      </c>
      <c r="D67" s="7">
        <v>93590393.650000006</v>
      </c>
      <c r="E67" s="8" t="str">
        <f>IF(D67&gt;B67,"+","-")</f>
        <v>-</v>
      </c>
      <c r="F67" s="7">
        <f>ABS(D67-B67)</f>
        <v>16409606.349999994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10945051.25</v>
      </c>
      <c r="D68" s="11">
        <v>93590393.650000006</v>
      </c>
      <c r="E68" s="12" t="str">
        <f t="shared" ref="E68:E82" si="10">IF(D68&gt;B68,"+","-")</f>
        <v>-</v>
      </c>
      <c r="F68" s="11">
        <f>ABS(D68-B68)</f>
        <v>16409606.349999994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2178944</v>
      </c>
      <c r="D70" s="7">
        <v>16042073</v>
      </c>
      <c r="E70" s="8" t="str">
        <f t="shared" si="10"/>
        <v>+</v>
      </c>
      <c r="F70" s="7">
        <f t="shared" ref="F70:F83" si="11">ABS(D70-B70)</f>
        <v>1042073</v>
      </c>
      <c r="G70" s="6"/>
    </row>
    <row r="71" spans="1:7" ht="21" customHeight="1">
      <c r="A71" s="7" t="s">
        <v>72</v>
      </c>
      <c r="B71" s="7">
        <v>500000</v>
      </c>
      <c r="C71" s="7">
        <v>33142</v>
      </c>
      <c r="D71" s="7">
        <v>404056</v>
      </c>
      <c r="E71" s="8" t="str">
        <f t="shared" si="10"/>
        <v>-</v>
      </c>
      <c r="F71" s="7">
        <f t="shared" si="11"/>
        <v>95944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45910</v>
      </c>
      <c r="D72" s="14">
        <v>36701</v>
      </c>
      <c r="E72" s="8" t="s">
        <v>9</v>
      </c>
      <c r="F72" s="7">
        <f t="shared" si="11"/>
        <v>963299</v>
      </c>
      <c r="G72" s="6"/>
    </row>
    <row r="73" spans="1:7" ht="21" customHeight="1">
      <c r="A73" s="7" t="s">
        <v>74</v>
      </c>
      <c r="B73" s="7">
        <v>5000000</v>
      </c>
      <c r="C73" s="7">
        <v>1047065</v>
      </c>
      <c r="D73" s="7">
        <v>5976501</v>
      </c>
      <c r="E73" s="8" t="str">
        <f t="shared" si="10"/>
        <v>+</v>
      </c>
      <c r="F73" s="7">
        <f t="shared" si="11"/>
        <v>976501</v>
      </c>
      <c r="G73" s="6"/>
    </row>
    <row r="74" spans="1:7" ht="21" customHeight="1">
      <c r="A74" s="7" t="s">
        <v>75</v>
      </c>
      <c r="B74" s="7">
        <v>4000000</v>
      </c>
      <c r="C74" s="14">
        <v>176500</v>
      </c>
      <c r="D74" s="7">
        <v>2554880</v>
      </c>
      <c r="E74" s="8" t="str">
        <f t="shared" si="10"/>
        <v>-</v>
      </c>
      <c r="F74" s="7">
        <f t="shared" si="11"/>
        <v>1445120</v>
      </c>
      <c r="G74" s="6"/>
    </row>
    <row r="75" spans="1:7" ht="21" customHeight="1">
      <c r="A75" s="7" t="s">
        <v>76</v>
      </c>
      <c r="B75" s="7">
        <v>80000</v>
      </c>
      <c r="C75" s="14">
        <v>5000</v>
      </c>
      <c r="D75" s="14">
        <v>70480</v>
      </c>
      <c r="E75" s="8" t="s">
        <v>9</v>
      </c>
      <c r="F75" s="7">
        <f t="shared" si="11"/>
        <v>9520</v>
      </c>
      <c r="G75" s="6"/>
    </row>
    <row r="76" spans="1:7" ht="21" customHeight="1">
      <c r="A76" s="7" t="s">
        <v>77</v>
      </c>
      <c r="B76" s="7">
        <v>7700000</v>
      </c>
      <c r="C76" s="7">
        <v>229490</v>
      </c>
      <c r="D76" s="7">
        <v>4738680</v>
      </c>
      <c r="E76" s="8" t="str">
        <f>IF(D76&gt;B76,"+","-")</f>
        <v>-</v>
      </c>
      <c r="F76" s="7">
        <f>ABS(D76-B76)</f>
        <v>2961320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1118875</v>
      </c>
      <c r="D77" s="7">
        <v>10165140</v>
      </c>
      <c r="E77" s="8" t="str">
        <f>IF(D77&gt;B77,"+","-")</f>
        <v>-</v>
      </c>
      <c r="F77" s="7">
        <f>ABS(D77-B77)</f>
        <v>3834860</v>
      </c>
      <c r="G77" s="6"/>
    </row>
    <row r="78" spans="1:7" ht="21" customHeight="1">
      <c r="A78" s="7" t="s">
        <v>79</v>
      </c>
      <c r="B78" s="7">
        <v>10000</v>
      </c>
      <c r="C78" s="14">
        <v>6060</v>
      </c>
      <c r="D78" s="14">
        <v>24160</v>
      </c>
      <c r="E78" s="8" t="str">
        <f t="shared" si="10"/>
        <v>+</v>
      </c>
      <c r="F78" s="7">
        <f>ABS(D78-B78)</f>
        <v>14160</v>
      </c>
      <c r="G78" s="6"/>
    </row>
    <row r="79" spans="1:7" ht="21" customHeight="1">
      <c r="A79" s="7" t="s">
        <v>80</v>
      </c>
      <c r="B79" s="7">
        <v>12500000</v>
      </c>
      <c r="C79" s="14">
        <v>784650</v>
      </c>
      <c r="D79" s="7">
        <v>24213546</v>
      </c>
      <c r="E79" s="8" t="str">
        <f t="shared" si="10"/>
        <v>+</v>
      </c>
      <c r="F79" s="7">
        <f t="shared" si="11"/>
        <v>11713546</v>
      </c>
      <c r="G79" s="6"/>
    </row>
    <row r="80" spans="1:7" ht="21" customHeight="1">
      <c r="A80" s="7" t="s">
        <v>81</v>
      </c>
      <c r="B80" s="7">
        <v>150000</v>
      </c>
      <c r="C80" s="14">
        <v>13775</v>
      </c>
      <c r="D80" s="7">
        <v>78355</v>
      </c>
      <c r="E80" s="8" t="str">
        <f t="shared" si="10"/>
        <v>-</v>
      </c>
      <c r="F80" s="7">
        <f t="shared" si="11"/>
        <v>71645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5639411</v>
      </c>
      <c r="D82" s="11">
        <v>64634881</v>
      </c>
      <c r="E82" s="12" t="str">
        <f t="shared" si="10"/>
        <v>+</v>
      </c>
      <c r="F82" s="11">
        <f t="shared" si="11"/>
        <v>4634881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110271402.98999999</v>
      </c>
      <c r="D83" s="23">
        <v>1099031365.48</v>
      </c>
      <c r="E83" s="24" t="str">
        <f>IF(D83&gt;B83,"+","-")</f>
        <v>-</v>
      </c>
      <c r="F83" s="11">
        <f t="shared" si="11"/>
        <v>1350968634.52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8832165.0399999991</v>
      </c>
      <c r="D91" s="7">
        <v>63752975.719999999</v>
      </c>
      <c r="E91" s="8" t="str">
        <f>IF(D91&gt;B91,"+","-")</f>
        <v>-</v>
      </c>
      <c r="F91" s="7">
        <f>ABS(D91-B91)</f>
        <v>86247024.280000001</v>
      </c>
      <c r="G91" s="6"/>
    </row>
    <row r="92" spans="1:7" ht="21" customHeight="1">
      <c r="A92" s="18" t="s">
        <v>88</v>
      </c>
      <c r="B92" s="7">
        <v>29990000</v>
      </c>
      <c r="C92" s="14">
        <v>3764499.75</v>
      </c>
      <c r="D92" s="14">
        <v>21138305.25</v>
      </c>
      <c r="E92" s="8" t="str">
        <f>IF(D92&gt;B92,"+","-")</f>
        <v>-</v>
      </c>
      <c r="F92" s="7">
        <f>ABS(D92-B92)</f>
        <v>8851694.75</v>
      </c>
      <c r="G92" s="6"/>
    </row>
    <row r="93" spans="1:7" ht="21" customHeight="1">
      <c r="A93" s="18" t="s">
        <v>89</v>
      </c>
      <c r="B93" s="7">
        <v>620000000</v>
      </c>
      <c r="C93" s="14">
        <v>114665076.44</v>
      </c>
      <c r="D93" s="7">
        <v>888484417.58000004</v>
      </c>
      <c r="E93" s="8" t="str">
        <f>IF(D93&gt;B93,"+","-")</f>
        <v>+</v>
      </c>
      <c r="F93" s="7">
        <f>ABS(D93-B93)</f>
        <v>268484417.58000004</v>
      </c>
      <c r="G93" s="6"/>
    </row>
    <row r="94" spans="1:7" ht="21" customHeight="1">
      <c r="A94" s="18" t="s">
        <v>90</v>
      </c>
      <c r="B94" s="7">
        <v>10000</v>
      </c>
      <c r="C94" s="14" t="s">
        <v>9</v>
      </c>
      <c r="D94" s="14">
        <v>1250</v>
      </c>
      <c r="E94" s="8" t="str">
        <f>IF(D94&gt;B94,"+","-")</f>
        <v>-</v>
      </c>
      <c r="F94" s="7">
        <f>ABS(D94-B94)</f>
        <v>8750</v>
      </c>
      <c r="G94" s="6"/>
    </row>
    <row r="95" spans="1:7" ht="21" customHeight="1">
      <c r="A95" s="32" t="s">
        <v>91</v>
      </c>
      <c r="B95" s="11">
        <v>800000000</v>
      </c>
      <c r="C95" s="11">
        <v>127261741.23</v>
      </c>
      <c r="D95" s="11">
        <v>973376948.54999995</v>
      </c>
      <c r="E95" s="12" t="str">
        <f>IF(D95&gt;B95,"+","-")</f>
        <v>+</v>
      </c>
      <c r="F95" s="11">
        <f>ABS(D95-B95)</f>
        <v>173376948.54999995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628071881.71000004</v>
      </c>
      <c r="D103" s="7">
        <v>2321084970.7199998</v>
      </c>
      <c r="E103" s="38" t="s">
        <v>9</v>
      </c>
      <c r="F103" s="14">
        <f t="shared" si="12"/>
        <v>2171084970.7199998</v>
      </c>
      <c r="G103" s="6"/>
    </row>
    <row r="104" spans="1:7" ht="21" customHeight="1">
      <c r="A104" s="18" t="s">
        <v>100</v>
      </c>
      <c r="B104" s="7">
        <v>10000000</v>
      </c>
      <c r="C104" s="14">
        <v>366800</v>
      </c>
      <c r="D104" s="7">
        <v>3976800</v>
      </c>
      <c r="E104" s="8" t="str">
        <f>IF(D104&gt;B104,"+","-")</f>
        <v>-</v>
      </c>
      <c r="F104" s="14">
        <f t="shared" si="12"/>
        <v>6023200</v>
      </c>
      <c r="G104" s="6"/>
    </row>
    <row r="105" spans="1:7" ht="21" customHeight="1">
      <c r="A105" s="18" t="s">
        <v>101</v>
      </c>
      <c r="B105" s="7">
        <v>800000000</v>
      </c>
      <c r="C105" s="7">
        <v>12001001.039999999</v>
      </c>
      <c r="D105" s="7">
        <v>1533712952.55</v>
      </c>
      <c r="E105" s="8" t="str">
        <f>IF(D105&gt;B105,"+","-")</f>
        <v>+</v>
      </c>
      <c r="F105" s="14">
        <f t="shared" si="12"/>
        <v>733712952.54999995</v>
      </c>
      <c r="G105" s="6"/>
    </row>
    <row r="106" spans="1:7" ht="21" customHeight="1">
      <c r="A106" s="18" t="s">
        <v>102</v>
      </c>
      <c r="B106" s="7">
        <v>20000000</v>
      </c>
      <c r="C106" s="7">
        <v>246850.53</v>
      </c>
      <c r="D106" s="7">
        <v>13751473.48</v>
      </c>
      <c r="E106" s="8" t="str">
        <f t="shared" ref="E106:E110" si="13">IF(D106&gt;B106,"+","-")</f>
        <v>-</v>
      </c>
      <c r="F106" s="7">
        <f t="shared" si="12"/>
        <v>6248526.5199999996</v>
      </c>
      <c r="G106" s="6"/>
    </row>
    <row r="107" spans="1:7" ht="21" customHeight="1">
      <c r="A107" s="18" t="s">
        <v>103</v>
      </c>
      <c r="B107" s="7">
        <v>50000000</v>
      </c>
      <c r="C107" s="7">
        <v>31871761</v>
      </c>
      <c r="D107" s="7">
        <v>53835739</v>
      </c>
      <c r="E107" s="8" t="str">
        <f t="shared" si="13"/>
        <v>+</v>
      </c>
      <c r="F107" s="7">
        <f t="shared" si="12"/>
        <v>3835739</v>
      </c>
      <c r="G107" s="6"/>
    </row>
    <row r="108" spans="1:7" ht="21" customHeight="1">
      <c r="A108" s="18" t="s">
        <v>104</v>
      </c>
      <c r="B108" s="7">
        <v>70000000</v>
      </c>
      <c r="C108" s="7">
        <v>987667.71</v>
      </c>
      <c r="D108" s="7">
        <v>14286135.49</v>
      </c>
      <c r="E108" s="8" t="s">
        <v>9</v>
      </c>
      <c r="F108" s="7">
        <f>ABS(D108-B108)</f>
        <v>55713864.509999998</v>
      </c>
      <c r="G108" s="6"/>
    </row>
    <row r="109" spans="1:7" ht="21" customHeight="1">
      <c r="A109" s="39" t="s">
        <v>105</v>
      </c>
      <c r="B109" s="11">
        <v>1100000000</v>
      </c>
      <c r="C109" s="11">
        <v>644855961.99000001</v>
      </c>
      <c r="D109" s="11">
        <v>3940648071.2399998</v>
      </c>
      <c r="E109" s="12" t="str">
        <f t="shared" si="13"/>
        <v>+</v>
      </c>
      <c r="F109" s="11">
        <f t="shared" si="12"/>
        <v>2840648071.2399998</v>
      </c>
      <c r="G109" s="6"/>
    </row>
    <row r="110" spans="1:7" ht="21" customHeight="1">
      <c r="A110" s="40" t="s">
        <v>106</v>
      </c>
      <c r="B110" s="11">
        <v>79000000000</v>
      </c>
      <c r="C110" s="11">
        <v>15360811197.549999</v>
      </c>
      <c r="D110" s="11">
        <v>91014460899.740005</v>
      </c>
      <c r="E110" s="12" t="str">
        <f t="shared" si="13"/>
        <v>+</v>
      </c>
      <c r="F110" s="11">
        <f t="shared" si="12"/>
        <v>12014460899.740005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>
        <v>9732487710</v>
      </c>
      <c r="C112" s="36">
        <v>0</v>
      </c>
      <c r="D112" s="36">
        <v>9732487710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>
        <v>9732487710</v>
      </c>
      <c r="C113" s="42">
        <f>+C112</f>
        <v>0</v>
      </c>
      <c r="D113" s="42">
        <v>9732487710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88732487710</v>
      </c>
      <c r="C114" s="11">
        <v>15360811197.549999</v>
      </c>
      <c r="D114" s="11">
        <v>100746948609.74001</v>
      </c>
      <c r="E114" s="12" t="str">
        <f>IF(D114&gt;B114,"+","-")</f>
        <v>+</v>
      </c>
      <c r="F114" s="11">
        <f>ABS(D114-B114)</f>
        <v>12014460899.740005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9734-4544-4BAB-891E-6B9B6D5B3BB3}">
  <sheetPr>
    <tabColor theme="9" tint="0.79998168889431442"/>
  </sheetPr>
  <dimension ref="A1:G286"/>
  <sheetViews>
    <sheetView tabSelected="1" topLeftCell="A96" workbookViewId="0">
      <selection activeCell="D115" sqref="D115"/>
    </sheetView>
  </sheetViews>
  <sheetFormatPr defaultRowHeight="15"/>
  <cols>
    <col min="1" max="1" width="47" style="1" customWidth="1"/>
    <col min="2" max="2" width="17.42578125" style="1" bestFit="1" customWidth="1"/>
    <col min="3" max="3" width="17.7109375" style="1" customWidth="1"/>
    <col min="4" max="4" width="18.42578125" style="1" bestFit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124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362131.28</v>
      </c>
      <c r="D9" s="7">
        <v>4881386.0199999996</v>
      </c>
      <c r="E9" s="8" t="str">
        <f>IF(D9&gt;B9,"+","-")</f>
        <v>-</v>
      </c>
      <c r="F9" s="7">
        <f>ABS(D9-B9)</f>
        <v>5118613.9800000004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14532972.51</v>
      </c>
      <c r="D10" s="7">
        <v>415204439.50999999</v>
      </c>
      <c r="E10" s="8" t="str">
        <f t="shared" ref="E10:E16" si="0">IF(D10&gt;B10,"+","-")</f>
        <v>-</v>
      </c>
      <c r="F10" s="7">
        <f t="shared" ref="F10:F16" si="1">ABS(D10-B10)</f>
        <v>84795560.49000001</v>
      </c>
      <c r="G10" s="6"/>
    </row>
    <row r="11" spans="1:7" ht="21" customHeight="1">
      <c r="A11" s="7" t="s">
        <v>16</v>
      </c>
      <c r="B11" s="7">
        <v>1140000000</v>
      </c>
      <c r="C11" s="7">
        <v>35303374.32</v>
      </c>
      <c r="D11" s="7">
        <v>1181375114.7</v>
      </c>
      <c r="E11" s="8" t="str">
        <f t="shared" si="0"/>
        <v>+</v>
      </c>
      <c r="F11" s="7">
        <f t="shared" si="1"/>
        <v>41375114.700000048</v>
      </c>
      <c r="G11" s="6"/>
    </row>
    <row r="12" spans="1:7" ht="21" customHeight="1">
      <c r="A12" s="7" t="s">
        <v>17</v>
      </c>
      <c r="B12" s="7">
        <v>1000000</v>
      </c>
      <c r="C12" s="7">
        <v>90858</v>
      </c>
      <c r="D12" s="7">
        <v>903960</v>
      </c>
      <c r="E12" s="8" t="str">
        <f t="shared" si="0"/>
        <v>-</v>
      </c>
      <c r="F12" s="7">
        <f t="shared" si="1"/>
        <v>96040</v>
      </c>
      <c r="G12" s="6"/>
    </row>
    <row r="13" spans="1:7" ht="21" customHeight="1">
      <c r="A13" s="7" t="s">
        <v>18</v>
      </c>
      <c r="B13" s="7">
        <v>220000000</v>
      </c>
      <c r="C13" s="7">
        <v>16844876.280000001</v>
      </c>
      <c r="D13" s="7">
        <v>196480142.66999999</v>
      </c>
      <c r="E13" s="8" t="str">
        <f t="shared" si="0"/>
        <v>-</v>
      </c>
      <c r="F13" s="7">
        <f t="shared" si="1"/>
        <v>23519857.330000013</v>
      </c>
      <c r="G13" s="6"/>
    </row>
    <row r="14" spans="1:7" ht="21" customHeight="1">
      <c r="A14" s="7" t="s">
        <v>19</v>
      </c>
      <c r="B14" s="7">
        <v>19000000</v>
      </c>
      <c r="C14" s="7">
        <v>783814.75</v>
      </c>
      <c r="D14" s="7">
        <v>8787256.75</v>
      </c>
      <c r="E14" s="8" t="str">
        <f t="shared" si="0"/>
        <v>-</v>
      </c>
      <c r="F14" s="7">
        <f t="shared" si="1"/>
        <v>10212743.25</v>
      </c>
      <c r="G14" s="6"/>
    </row>
    <row r="15" spans="1:7" ht="21" customHeight="1">
      <c r="A15" s="7" t="s">
        <v>20</v>
      </c>
      <c r="B15" s="10">
        <v>7710000000</v>
      </c>
      <c r="C15" s="7">
        <v>1488272938.5699999</v>
      </c>
      <c r="D15" s="7">
        <v>12455365336.709999</v>
      </c>
      <c r="E15" s="8" t="str">
        <f>IF(D15&gt;B15,"+","-")</f>
        <v>+</v>
      </c>
      <c r="F15" s="7">
        <f>ABS(D15-B15)</f>
        <v>4745365336.7099991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1556190965.71</v>
      </c>
      <c r="D16" s="11">
        <v>14262997636.360001</v>
      </c>
      <c r="E16" s="12" t="str">
        <f t="shared" si="0"/>
        <v>+</v>
      </c>
      <c r="F16" s="11">
        <f t="shared" si="1"/>
        <v>4662997636.3600006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2807825863.1300001</v>
      </c>
      <c r="D18" s="7">
        <v>40092821591.75</v>
      </c>
      <c r="E18" s="8" t="str">
        <f t="shared" ref="E18:E27" si="2">IF(D18&gt;B18,"+","-")</f>
        <v>+</v>
      </c>
      <c r="F18" s="7">
        <f t="shared" ref="F18:F27" si="3">ABS(D18-B18)</f>
        <v>11292821591.75</v>
      </c>
      <c r="G18" s="6"/>
    </row>
    <row r="19" spans="1:7" ht="21" customHeight="1">
      <c r="A19" s="7" t="s">
        <v>24</v>
      </c>
      <c r="B19" s="13">
        <v>14000000000</v>
      </c>
      <c r="C19" s="14">
        <v>1283696732.5899999</v>
      </c>
      <c r="D19" s="7">
        <v>18363482998.279999</v>
      </c>
      <c r="E19" s="15" t="str">
        <f t="shared" si="2"/>
        <v>+</v>
      </c>
      <c r="F19" s="7">
        <f t="shared" si="3"/>
        <v>4363482998.2799988</v>
      </c>
      <c r="G19" s="6"/>
    </row>
    <row r="20" spans="1:7" ht="21" customHeight="1">
      <c r="A20" s="7" t="s">
        <v>25</v>
      </c>
      <c r="B20" s="13">
        <v>4900000000</v>
      </c>
      <c r="C20" s="14">
        <v>0</v>
      </c>
      <c r="D20" s="14">
        <v>3288200261.1599998</v>
      </c>
      <c r="E20" s="8" t="s">
        <v>9</v>
      </c>
      <c r="F20" s="7">
        <f t="shared" si="3"/>
        <v>1611799738.8400002</v>
      </c>
      <c r="G20" s="6"/>
    </row>
    <row r="21" spans="1:7" ht="21" customHeight="1">
      <c r="A21" s="7" t="s">
        <v>26</v>
      </c>
      <c r="B21" s="16">
        <v>13300000000</v>
      </c>
      <c r="C21" s="14">
        <v>686502387</v>
      </c>
      <c r="D21" s="17">
        <v>11420980383</v>
      </c>
      <c r="E21" s="8" t="str">
        <f t="shared" si="2"/>
        <v>-</v>
      </c>
      <c r="F21" s="7">
        <f t="shared" si="3"/>
        <v>1879019617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392959556.56999999</v>
      </c>
      <c r="D23" s="7">
        <v>4266678436.6599998</v>
      </c>
      <c r="E23" s="8" t="str">
        <f>IF(D23&gt;B23,"+","-")</f>
        <v>+</v>
      </c>
      <c r="F23" s="7">
        <f>ABS(D23-B23)</f>
        <v>416678436.65999985</v>
      </c>
      <c r="G23" s="6"/>
    </row>
    <row r="24" spans="1:7" ht="21" customHeight="1">
      <c r="A24" s="7" t="s">
        <v>29</v>
      </c>
      <c r="B24" s="7">
        <v>4800000</v>
      </c>
      <c r="C24" s="14">
        <v>127737</v>
      </c>
      <c r="D24" s="14">
        <v>911866.76</v>
      </c>
      <c r="E24" s="8" t="s">
        <v>9</v>
      </c>
      <c r="F24" s="7">
        <f>ABS(D24-B24)</f>
        <v>3888133.24</v>
      </c>
      <c r="G24" s="6"/>
    </row>
    <row r="25" spans="1:7" ht="21" customHeight="1">
      <c r="A25" s="7" t="s">
        <v>30</v>
      </c>
      <c r="B25" s="7">
        <v>200000</v>
      </c>
      <c r="C25" s="14">
        <v>10800</v>
      </c>
      <c r="D25" s="14">
        <v>129290</v>
      </c>
      <c r="E25" s="8" t="s">
        <v>9</v>
      </c>
      <c r="F25" s="7">
        <f>ABS(D25-B25)</f>
        <v>70710</v>
      </c>
      <c r="G25" s="6"/>
    </row>
    <row r="26" spans="1:7" ht="21" customHeight="1">
      <c r="A26" s="7" t="s">
        <v>31</v>
      </c>
      <c r="B26" s="7">
        <v>145000000</v>
      </c>
      <c r="C26" s="7">
        <v>6011955</v>
      </c>
      <c r="D26" s="7">
        <v>38528047.5</v>
      </c>
      <c r="E26" s="8" t="s">
        <v>9</v>
      </c>
      <c r="F26" s="7">
        <f>ABS(D26-B26)</f>
        <v>106471952.5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5177135031.29</v>
      </c>
      <c r="D27" s="21">
        <v>77471732875.110001</v>
      </c>
      <c r="E27" s="12" t="str">
        <f t="shared" si="2"/>
        <v>+</v>
      </c>
      <c r="F27" s="11">
        <f t="shared" si="3"/>
        <v>12471732875.110001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6733325997</v>
      </c>
      <c r="D28" s="23">
        <v>91734730511.470001</v>
      </c>
      <c r="E28" s="24" t="str">
        <f>IF(D28&gt;B28,"+","-")</f>
        <v>+</v>
      </c>
      <c r="F28" s="23">
        <f>ABS(D28-B28)</f>
        <v>17134730511.470001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38559995</v>
      </c>
      <c r="D31" s="7">
        <v>558677975</v>
      </c>
      <c r="E31" s="8" t="str">
        <f t="shared" ref="E31:E38" si="4">IF(D31&gt;B31,"+","-")</f>
        <v>-</v>
      </c>
      <c r="F31" s="7">
        <f t="shared" ref="F31:F42" si="5">ABS(D31-B31)</f>
        <v>241322025</v>
      </c>
      <c r="G31" s="6"/>
    </row>
    <row r="32" spans="1:7" ht="21" customHeight="1">
      <c r="A32" s="7" t="s">
        <v>37</v>
      </c>
      <c r="B32" s="7">
        <v>42700000</v>
      </c>
      <c r="C32" s="7">
        <v>2968100</v>
      </c>
      <c r="D32" s="7">
        <v>34586520</v>
      </c>
      <c r="E32" s="8" t="str">
        <f t="shared" si="4"/>
        <v>-</v>
      </c>
      <c r="F32" s="7">
        <f t="shared" si="5"/>
        <v>8113480</v>
      </c>
      <c r="G32" s="6"/>
    </row>
    <row r="33" spans="1:7" ht="21" customHeight="1">
      <c r="A33" s="7" t="s">
        <v>38</v>
      </c>
      <c r="B33" s="7">
        <v>42000000</v>
      </c>
      <c r="C33" s="7">
        <v>3013075.64</v>
      </c>
      <c r="D33" s="7">
        <v>35339960.509999998</v>
      </c>
      <c r="E33" s="8" t="str">
        <f t="shared" si="4"/>
        <v>-</v>
      </c>
      <c r="F33" s="7">
        <f t="shared" si="5"/>
        <v>6660039.4900000021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4193734.76</v>
      </c>
      <c r="D34" s="7">
        <v>51870862.670000002</v>
      </c>
      <c r="E34" s="8" t="str">
        <f t="shared" si="4"/>
        <v>-</v>
      </c>
      <c r="F34" s="7">
        <f t="shared" si="5"/>
        <v>8129137.3299999982</v>
      </c>
      <c r="G34" s="6"/>
    </row>
    <row r="35" spans="1:7" ht="21" customHeight="1">
      <c r="A35" s="7" t="s">
        <v>40</v>
      </c>
      <c r="B35" s="7">
        <v>10000</v>
      </c>
      <c r="C35" s="14">
        <v>0</v>
      </c>
      <c r="D35" s="14">
        <v>1400</v>
      </c>
      <c r="E35" s="8" t="str">
        <f t="shared" si="4"/>
        <v>-</v>
      </c>
      <c r="F35" s="7">
        <f t="shared" si="5"/>
        <v>8600</v>
      </c>
      <c r="G35" s="6"/>
    </row>
    <row r="36" spans="1:7" ht="21" customHeight="1">
      <c r="A36" s="7" t="s">
        <v>41</v>
      </c>
      <c r="B36" s="7">
        <v>77000000</v>
      </c>
      <c r="C36" s="7">
        <v>6488040</v>
      </c>
      <c r="D36" s="7">
        <v>58146024</v>
      </c>
      <c r="E36" s="8" t="str">
        <f t="shared" si="4"/>
        <v>-</v>
      </c>
      <c r="F36" s="7">
        <f t="shared" si="5"/>
        <v>18853976</v>
      </c>
      <c r="G36" s="6"/>
    </row>
    <row r="37" spans="1:7" ht="21" customHeight="1">
      <c r="A37" s="7" t="s">
        <v>42</v>
      </c>
      <c r="B37" s="25">
        <v>900000</v>
      </c>
      <c r="C37" s="7">
        <v>59615</v>
      </c>
      <c r="D37" s="7">
        <v>702127</v>
      </c>
      <c r="E37" s="8" t="str">
        <f t="shared" si="4"/>
        <v>-</v>
      </c>
      <c r="F37" s="7">
        <f t="shared" si="5"/>
        <v>197873</v>
      </c>
      <c r="G37" s="6"/>
    </row>
    <row r="38" spans="1:7" ht="21" customHeight="1">
      <c r="A38" s="7" t="s">
        <v>43</v>
      </c>
      <c r="B38" s="25">
        <v>13000000</v>
      </c>
      <c r="C38" s="7">
        <v>728700</v>
      </c>
      <c r="D38" s="7">
        <v>9961125</v>
      </c>
      <c r="E38" s="8" t="str">
        <f t="shared" si="4"/>
        <v>-</v>
      </c>
      <c r="F38" s="7">
        <f t="shared" si="5"/>
        <v>3038875</v>
      </c>
      <c r="G38" s="6"/>
    </row>
    <row r="39" spans="1:7" s="9" customFormat="1" ht="21" customHeight="1">
      <c r="A39" s="7" t="s">
        <v>44</v>
      </c>
      <c r="B39" s="7">
        <v>310000</v>
      </c>
      <c r="C39" s="14">
        <v>0</v>
      </c>
      <c r="D39" s="14">
        <v>21000</v>
      </c>
      <c r="E39" s="8" t="s">
        <v>9</v>
      </c>
      <c r="F39" s="7">
        <f t="shared" si="5"/>
        <v>289000</v>
      </c>
      <c r="G39" s="6"/>
    </row>
    <row r="40" spans="1:7" s="9" customFormat="1" ht="21" customHeight="1">
      <c r="A40" s="7" t="s">
        <v>45</v>
      </c>
      <c r="B40" s="7">
        <v>80000</v>
      </c>
      <c r="C40" s="14">
        <v>625</v>
      </c>
      <c r="D40" s="14">
        <v>14500</v>
      </c>
      <c r="E40" s="8" t="s">
        <v>9</v>
      </c>
      <c r="F40" s="7">
        <f t="shared" si="5"/>
        <v>65500</v>
      </c>
      <c r="G40" s="6"/>
    </row>
    <row r="41" spans="1:7" s="9" customFormat="1" ht="21" customHeight="1">
      <c r="A41" s="7" t="s">
        <v>46</v>
      </c>
      <c r="B41" s="7">
        <v>42700000</v>
      </c>
      <c r="C41" s="14">
        <v>0</v>
      </c>
      <c r="D41" s="14">
        <v>0</v>
      </c>
      <c r="E41" s="8" t="s">
        <v>9</v>
      </c>
      <c r="F41" s="7">
        <f>ABS(D41-B41)</f>
        <v>42700000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500</v>
      </c>
      <c r="D42" s="14">
        <v>0</v>
      </c>
      <c r="E42" s="8" t="s">
        <v>9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v>0</v>
      </c>
      <c r="D50" s="7"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v>0</v>
      </c>
      <c r="D51" s="7"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8107188</v>
      </c>
      <c r="D52" s="7">
        <v>103750366</v>
      </c>
      <c r="E52" s="8" t="str">
        <f t="shared" si="6"/>
        <v>+</v>
      </c>
      <c r="F52" s="7">
        <f t="shared" si="7"/>
        <v>10750366</v>
      </c>
      <c r="G52" s="6"/>
    </row>
    <row r="53" spans="1:7" s="9" customFormat="1" ht="21" customHeight="1">
      <c r="A53" s="7" t="s">
        <v>54</v>
      </c>
      <c r="B53" s="7">
        <v>300000</v>
      </c>
      <c r="C53" s="14">
        <v>35661.75</v>
      </c>
      <c r="D53" s="14">
        <v>137757.5</v>
      </c>
      <c r="E53" s="8" t="s">
        <v>9</v>
      </c>
      <c r="F53" s="7">
        <f t="shared" si="7"/>
        <v>162242.5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64154235.149999999</v>
      </c>
      <c r="D55" s="11">
        <v>853209617.67999995</v>
      </c>
      <c r="E55" s="12" t="str">
        <f t="shared" si="6"/>
        <v>-</v>
      </c>
      <c r="F55" s="11">
        <f t="shared" si="7"/>
        <v>1246790382.3200002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10043417.699999999</v>
      </c>
      <c r="D57" s="7">
        <v>124767361</v>
      </c>
      <c r="E57" s="8" t="str">
        <f>IF(D57&gt;B57,"+","-")</f>
        <v>-</v>
      </c>
      <c r="F57" s="7">
        <f>ABS(D57-B57)</f>
        <v>13232639</v>
      </c>
      <c r="G57" s="6"/>
    </row>
    <row r="58" spans="1:7" ht="21" customHeight="1">
      <c r="A58" s="7" t="s">
        <v>59</v>
      </c>
      <c r="B58" s="7">
        <v>22000000</v>
      </c>
      <c r="C58" s="7">
        <v>2104660</v>
      </c>
      <c r="D58" s="7">
        <v>22462062</v>
      </c>
      <c r="E58" s="8" t="str">
        <f t="shared" ref="E58:E62" si="8">IF(D58&gt;B58,"+","-")</f>
        <v>+</v>
      </c>
      <c r="F58" s="7">
        <f t="shared" ref="F58:F65" si="9">ABS(D58-B58)</f>
        <v>462062</v>
      </c>
      <c r="G58" s="6"/>
    </row>
    <row r="59" spans="1:7" ht="21" customHeight="1">
      <c r="A59" s="7" t="s">
        <v>60</v>
      </c>
      <c r="B59" s="7">
        <v>200000</v>
      </c>
      <c r="C59" s="7">
        <v>17490</v>
      </c>
      <c r="D59" s="7">
        <v>242480</v>
      </c>
      <c r="E59" s="8" t="str">
        <f t="shared" si="8"/>
        <v>+</v>
      </c>
      <c r="F59" s="7">
        <f t="shared" si="9"/>
        <v>42480</v>
      </c>
      <c r="G59" s="6"/>
    </row>
    <row r="60" spans="1:7" ht="21" customHeight="1">
      <c r="A60" s="7" t="s">
        <v>61</v>
      </c>
      <c r="B60" s="7">
        <v>3000000</v>
      </c>
      <c r="C60" s="14">
        <v>306800</v>
      </c>
      <c r="D60" s="7">
        <v>2980110</v>
      </c>
      <c r="E60" s="8" t="str">
        <f t="shared" si="8"/>
        <v>-</v>
      </c>
      <c r="F60" s="7">
        <f t="shared" si="9"/>
        <v>19890</v>
      </c>
      <c r="G60" s="6"/>
    </row>
    <row r="61" spans="1:7" ht="21" customHeight="1">
      <c r="A61" s="7" t="s">
        <v>62</v>
      </c>
      <c r="B61" s="7">
        <v>300000</v>
      </c>
      <c r="C61" s="7">
        <v>1500</v>
      </c>
      <c r="D61" s="7">
        <v>182300</v>
      </c>
      <c r="E61" s="8" t="str">
        <f t="shared" si="8"/>
        <v>-</v>
      </c>
      <c r="F61" s="7">
        <f t="shared" si="9"/>
        <v>117700</v>
      </c>
      <c r="G61" s="6"/>
    </row>
    <row r="62" spans="1:7" ht="21" customHeight="1">
      <c r="A62" s="7" t="s">
        <v>63</v>
      </c>
      <c r="B62" s="7">
        <v>1500000</v>
      </c>
      <c r="C62" s="14">
        <v>22200</v>
      </c>
      <c r="D62" s="7">
        <v>700490</v>
      </c>
      <c r="E62" s="8" t="str">
        <f t="shared" si="8"/>
        <v>-</v>
      </c>
      <c r="F62" s="7">
        <f t="shared" si="9"/>
        <v>799510</v>
      </c>
      <c r="G62" s="6"/>
    </row>
    <row r="63" spans="1:7" ht="21" customHeight="1">
      <c r="A63" s="7" t="s">
        <v>64</v>
      </c>
      <c r="B63" s="7">
        <v>15000000</v>
      </c>
      <c r="C63" s="7">
        <v>1420300</v>
      </c>
      <c r="D63" s="7">
        <v>14332273</v>
      </c>
      <c r="E63" s="8" t="s">
        <v>9</v>
      </c>
      <c r="F63" s="7">
        <f t="shared" si="9"/>
        <v>667727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13916367.699999999</v>
      </c>
      <c r="D65" s="11">
        <v>165667076</v>
      </c>
      <c r="E65" s="12" t="str">
        <f>IF(D65&gt;B65,"+","-")</f>
        <v>-</v>
      </c>
      <c r="F65" s="11">
        <f t="shared" si="9"/>
        <v>14332924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10047106.5</v>
      </c>
      <c r="D67" s="7">
        <v>103637500.15000001</v>
      </c>
      <c r="E67" s="8" t="str">
        <f>IF(D67&gt;B67,"+","-")</f>
        <v>-</v>
      </c>
      <c r="F67" s="7">
        <f>ABS(D67-B67)</f>
        <v>6362499.849999994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10047106.5</v>
      </c>
      <c r="D68" s="11">
        <v>103637500.15000001</v>
      </c>
      <c r="E68" s="12" t="str">
        <f t="shared" ref="E68:E82" si="10">IF(D68&gt;B68,"+","-")</f>
        <v>-</v>
      </c>
      <c r="F68" s="11">
        <f>ABS(D68-B68)</f>
        <v>6362499.849999994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2147367</v>
      </c>
      <c r="D70" s="7">
        <v>18189440</v>
      </c>
      <c r="E70" s="8" t="str">
        <f t="shared" si="10"/>
        <v>+</v>
      </c>
      <c r="F70" s="7">
        <f t="shared" ref="F70:F83" si="11">ABS(D70-B70)</f>
        <v>3189440</v>
      </c>
      <c r="G70" s="6"/>
    </row>
    <row r="71" spans="1:7" ht="21" customHeight="1">
      <c r="A71" s="7" t="s">
        <v>72</v>
      </c>
      <c r="B71" s="7">
        <v>500000</v>
      </c>
      <c r="C71" s="7">
        <v>39266</v>
      </c>
      <c r="D71" s="7">
        <v>443322</v>
      </c>
      <c r="E71" s="8" t="str">
        <f t="shared" si="10"/>
        <v>-</v>
      </c>
      <c r="F71" s="7">
        <f t="shared" si="11"/>
        <v>56678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51700</v>
      </c>
      <c r="D72" s="14">
        <v>418710</v>
      </c>
      <c r="E72" s="8" t="s">
        <v>9</v>
      </c>
      <c r="F72" s="7">
        <f t="shared" si="11"/>
        <v>581290</v>
      </c>
      <c r="G72" s="6"/>
    </row>
    <row r="73" spans="1:7" ht="21" customHeight="1">
      <c r="A73" s="7" t="s">
        <v>74</v>
      </c>
      <c r="B73" s="7">
        <v>5000000</v>
      </c>
      <c r="C73" s="7">
        <v>732638</v>
      </c>
      <c r="D73" s="7">
        <v>6709139</v>
      </c>
      <c r="E73" s="8" t="str">
        <f t="shared" si="10"/>
        <v>+</v>
      </c>
      <c r="F73" s="7">
        <f t="shared" si="11"/>
        <v>1709139</v>
      </c>
      <c r="G73" s="6"/>
    </row>
    <row r="74" spans="1:7" ht="21" customHeight="1">
      <c r="A74" s="7" t="s">
        <v>75</v>
      </c>
      <c r="B74" s="7">
        <v>4000000</v>
      </c>
      <c r="C74" s="14">
        <v>391440</v>
      </c>
      <c r="D74" s="7">
        <v>2946320</v>
      </c>
      <c r="E74" s="8" t="str">
        <f t="shared" si="10"/>
        <v>-</v>
      </c>
      <c r="F74" s="7">
        <f t="shared" si="11"/>
        <v>1053680</v>
      </c>
      <c r="G74" s="6"/>
    </row>
    <row r="75" spans="1:7" ht="21" customHeight="1">
      <c r="A75" s="7" t="s">
        <v>76</v>
      </c>
      <c r="B75" s="7">
        <v>80000</v>
      </c>
      <c r="C75" s="14">
        <v>17000</v>
      </c>
      <c r="D75" s="14">
        <v>87480</v>
      </c>
      <c r="E75" s="8" t="s">
        <v>9</v>
      </c>
      <c r="F75" s="7">
        <f t="shared" si="11"/>
        <v>7480</v>
      </c>
      <c r="G75" s="6"/>
    </row>
    <row r="76" spans="1:7" ht="21" customHeight="1">
      <c r="A76" s="7" t="s">
        <v>77</v>
      </c>
      <c r="B76" s="7">
        <v>7700000</v>
      </c>
      <c r="C76" s="7">
        <v>252500</v>
      </c>
      <c r="D76" s="7">
        <v>4991180</v>
      </c>
      <c r="E76" s="8" t="str">
        <f>IF(D76&gt;B76,"+","-")</f>
        <v>-</v>
      </c>
      <c r="F76" s="7">
        <f>ABS(D76-B76)</f>
        <v>2708820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974935</v>
      </c>
      <c r="D77" s="7">
        <v>11140075</v>
      </c>
      <c r="E77" s="8" t="str">
        <f>IF(D77&gt;B77,"+","-")</f>
        <v>-</v>
      </c>
      <c r="F77" s="7">
        <f>ABS(D77-B77)</f>
        <v>2859925</v>
      </c>
      <c r="G77" s="6"/>
    </row>
    <row r="78" spans="1:7" ht="21" customHeight="1">
      <c r="A78" s="7" t="s">
        <v>79</v>
      </c>
      <c r="B78" s="7">
        <v>10000</v>
      </c>
      <c r="C78" s="14">
        <v>5060</v>
      </c>
      <c r="D78" s="14">
        <v>29220</v>
      </c>
      <c r="E78" s="8" t="str">
        <f t="shared" si="10"/>
        <v>+</v>
      </c>
      <c r="F78" s="7">
        <f>ABS(D78-B78)</f>
        <v>19220</v>
      </c>
      <c r="G78" s="6"/>
    </row>
    <row r="79" spans="1:7" ht="21" customHeight="1">
      <c r="A79" s="7" t="s">
        <v>80</v>
      </c>
      <c r="B79" s="7">
        <v>12500000</v>
      </c>
      <c r="C79" s="14">
        <v>1260125</v>
      </c>
      <c r="D79" s="7">
        <v>25473671</v>
      </c>
      <c r="E79" s="8" t="str">
        <f t="shared" si="10"/>
        <v>+</v>
      </c>
      <c r="F79" s="7">
        <f t="shared" si="11"/>
        <v>12973671</v>
      </c>
      <c r="G79" s="6"/>
    </row>
    <row r="80" spans="1:7" ht="21" customHeight="1">
      <c r="A80" s="7" t="s">
        <v>81</v>
      </c>
      <c r="B80" s="7">
        <v>150000</v>
      </c>
      <c r="C80" s="14">
        <v>11270</v>
      </c>
      <c r="D80" s="7">
        <v>89625</v>
      </c>
      <c r="E80" s="8" t="str">
        <f t="shared" si="10"/>
        <v>-</v>
      </c>
      <c r="F80" s="7">
        <f t="shared" si="11"/>
        <v>60375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5883301</v>
      </c>
      <c r="D82" s="11">
        <v>70518182</v>
      </c>
      <c r="E82" s="12" t="str">
        <f t="shared" si="10"/>
        <v>+</v>
      </c>
      <c r="F82" s="11">
        <f t="shared" si="11"/>
        <v>10518182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94001010.349999994</v>
      </c>
      <c r="D83" s="23">
        <v>1193032375.8299999</v>
      </c>
      <c r="E83" s="24" t="str">
        <f>IF(D83&gt;B83,"+","-")</f>
        <v>-</v>
      </c>
      <c r="F83" s="11">
        <f t="shared" si="11"/>
        <v>1256967624.1700001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7678515.4299999997</v>
      </c>
      <c r="D91" s="7">
        <v>71431491.150000006</v>
      </c>
      <c r="E91" s="8" t="str">
        <f>IF(D91&gt;B91,"+","-")</f>
        <v>-</v>
      </c>
      <c r="F91" s="7">
        <f>ABS(D91-B91)</f>
        <v>78568508.849999994</v>
      </c>
      <c r="G91" s="6"/>
    </row>
    <row r="92" spans="1:7" ht="21" customHeight="1">
      <c r="A92" s="18" t="s">
        <v>88</v>
      </c>
      <c r="B92" s="7">
        <v>29990000</v>
      </c>
      <c r="C92" s="14">
        <v>0</v>
      </c>
      <c r="D92" s="14">
        <v>21138305.25</v>
      </c>
      <c r="E92" s="8" t="str">
        <f>IF(D92&gt;B92,"+","-")</f>
        <v>-</v>
      </c>
      <c r="F92" s="7">
        <f>ABS(D92-B92)</f>
        <v>8851694.75</v>
      </c>
      <c r="G92" s="6"/>
    </row>
    <row r="93" spans="1:7" ht="21" customHeight="1">
      <c r="A93" s="18" t="s">
        <v>89</v>
      </c>
      <c r="B93" s="7">
        <v>620000000</v>
      </c>
      <c r="C93" s="14">
        <v>172480998.97</v>
      </c>
      <c r="D93" s="7">
        <v>1060965416.55</v>
      </c>
      <c r="E93" s="8" t="str">
        <f>IF(D93&gt;B93,"+","-")</f>
        <v>+</v>
      </c>
      <c r="F93" s="7">
        <f>ABS(D93-B93)</f>
        <v>440965416.54999995</v>
      </c>
      <c r="G93" s="6"/>
    </row>
    <row r="94" spans="1:7" ht="21" customHeight="1">
      <c r="A94" s="18" t="s">
        <v>90</v>
      </c>
      <c r="B94" s="7">
        <v>10000</v>
      </c>
      <c r="C94" s="14" t="s">
        <v>9</v>
      </c>
      <c r="D94" s="14">
        <v>1250</v>
      </c>
      <c r="E94" s="8" t="str">
        <f>IF(D94&gt;B94,"+","-")</f>
        <v>-</v>
      </c>
      <c r="F94" s="7">
        <f>ABS(D94-B94)</f>
        <v>8750</v>
      </c>
      <c r="G94" s="6"/>
    </row>
    <row r="95" spans="1:7" ht="21" customHeight="1">
      <c r="A95" s="32" t="s">
        <v>91</v>
      </c>
      <c r="B95" s="11">
        <v>800000000</v>
      </c>
      <c r="C95" s="11">
        <v>180159514.40000001</v>
      </c>
      <c r="D95" s="11">
        <v>1153536462.95</v>
      </c>
      <c r="E95" s="12" t="str">
        <f>IF(D95&gt;B95,"+","-")</f>
        <v>+</v>
      </c>
      <c r="F95" s="11">
        <f>ABS(D95-B95)</f>
        <v>353536462.95000005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>
        <v>30231433</v>
      </c>
      <c r="D98" s="14">
        <v>30231433</v>
      </c>
      <c r="E98" s="14" t="s">
        <v>9</v>
      </c>
      <c r="F98" s="14">
        <f>ABS(D98-B98)</f>
        <v>14768567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>
        <v>30231433</v>
      </c>
      <c r="D101" s="36">
        <f>SUM(D98:D99)</f>
        <v>30231433</v>
      </c>
      <c r="E101" s="37" t="str">
        <f>IF(D101&gt;B101,"+","-")</f>
        <v>-</v>
      </c>
      <c r="F101" s="36">
        <f>ABS(D101-B101)</f>
        <v>19768567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483764921.30000001</v>
      </c>
      <c r="D103" s="7">
        <v>2804849892.02</v>
      </c>
      <c r="E103" s="38" t="s">
        <v>9</v>
      </c>
      <c r="F103" s="14">
        <f t="shared" si="12"/>
        <v>2654849892.02</v>
      </c>
      <c r="G103" s="6"/>
    </row>
    <row r="104" spans="1:7" ht="21" customHeight="1">
      <c r="A104" s="18" t="s">
        <v>100</v>
      </c>
      <c r="B104" s="7">
        <v>10000000</v>
      </c>
      <c r="C104" s="14">
        <v>827500</v>
      </c>
      <c r="D104" s="7">
        <v>3149300</v>
      </c>
      <c r="E104" s="8" t="str">
        <f>IF(D104&gt;B104,"+","-")</f>
        <v>-</v>
      </c>
      <c r="F104" s="14">
        <f t="shared" si="12"/>
        <v>6850700</v>
      </c>
      <c r="G104" s="6"/>
    </row>
    <row r="105" spans="1:7" ht="21" customHeight="1">
      <c r="A105" s="18" t="s">
        <v>101</v>
      </c>
      <c r="B105" s="7">
        <v>800000000</v>
      </c>
      <c r="C105" s="7">
        <v>22453002.890000001</v>
      </c>
      <c r="D105" s="7">
        <v>1556165955.4400001</v>
      </c>
      <c r="E105" s="8" t="str">
        <f>IF(D105&gt;B105,"+","-")</f>
        <v>+</v>
      </c>
      <c r="F105" s="14">
        <f t="shared" si="12"/>
        <v>756165955.44000006</v>
      </c>
      <c r="G105" s="6"/>
    </row>
    <row r="106" spans="1:7" ht="21" customHeight="1">
      <c r="A106" s="18" t="s">
        <v>102</v>
      </c>
      <c r="B106" s="7">
        <v>20000000</v>
      </c>
      <c r="C106" s="7">
        <v>529029.46</v>
      </c>
      <c r="D106" s="7">
        <v>14280502.939999999</v>
      </c>
      <c r="E106" s="8" t="str">
        <f t="shared" ref="E106:E110" si="13">IF(D106&gt;B106,"+","-")</f>
        <v>-</v>
      </c>
      <c r="F106" s="7">
        <f t="shared" si="12"/>
        <v>5719497.0600000005</v>
      </c>
      <c r="G106" s="6"/>
    </row>
    <row r="107" spans="1:7" ht="21" customHeight="1">
      <c r="A107" s="18" t="s">
        <v>103</v>
      </c>
      <c r="B107" s="7">
        <v>50000000</v>
      </c>
      <c r="C107" s="7">
        <v>14283854</v>
      </c>
      <c r="D107" s="7">
        <v>68119593</v>
      </c>
      <c r="E107" s="8" t="str">
        <f t="shared" si="13"/>
        <v>+</v>
      </c>
      <c r="F107" s="7">
        <f t="shared" si="12"/>
        <v>18119593</v>
      </c>
      <c r="G107" s="6"/>
    </row>
    <row r="108" spans="1:7" ht="21" customHeight="1">
      <c r="A108" s="18" t="s">
        <v>104</v>
      </c>
      <c r="B108" s="7">
        <v>70000000</v>
      </c>
      <c r="C108" s="7">
        <v>52335880.25</v>
      </c>
      <c r="D108" s="7">
        <v>66622015.740000002</v>
      </c>
      <c r="E108" s="8" t="s">
        <v>9</v>
      </c>
      <c r="F108" s="7">
        <f>ABS(D108-B108)</f>
        <v>3377984.2599999979</v>
      </c>
      <c r="G108" s="6"/>
    </row>
    <row r="109" spans="1:7" ht="21" customHeight="1">
      <c r="A109" s="39" t="s">
        <v>105</v>
      </c>
      <c r="B109" s="11">
        <v>1100000000</v>
      </c>
      <c r="C109" s="11">
        <v>572539187.89999998</v>
      </c>
      <c r="D109" s="11">
        <v>4513187259.1400003</v>
      </c>
      <c r="E109" s="12" t="str">
        <f t="shared" si="13"/>
        <v>+</v>
      </c>
      <c r="F109" s="11">
        <f t="shared" si="12"/>
        <v>3413187259.1400003</v>
      </c>
      <c r="G109" s="6"/>
    </row>
    <row r="110" spans="1:7" ht="21" customHeight="1">
      <c r="A110" s="40" t="s">
        <v>106</v>
      </c>
      <c r="B110" s="11">
        <v>79000000000</v>
      </c>
      <c r="C110" s="11">
        <v>7610287142.6499996</v>
      </c>
      <c r="D110" s="11">
        <v>98624718042.389999</v>
      </c>
      <c r="E110" s="12" t="str">
        <f t="shared" si="13"/>
        <v>+</v>
      </c>
      <c r="F110" s="11">
        <f t="shared" si="12"/>
        <v>19624718042.389999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>
        <v>9732487710</v>
      </c>
      <c r="C112" s="36">
        <v>0</v>
      </c>
      <c r="D112" s="36">
        <v>9732487710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>
        <v>9732487710</v>
      </c>
      <c r="C113" s="42">
        <f>+C112</f>
        <v>0</v>
      </c>
      <c r="D113" s="42">
        <v>9732487710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88732487710</v>
      </c>
      <c r="C114" s="11">
        <v>7610257142.6499996</v>
      </c>
      <c r="D114" s="11">
        <v>108357205752.39</v>
      </c>
      <c r="E114" s="12" t="str">
        <f>IF(D114&gt;B114,"+","-")</f>
        <v>+</v>
      </c>
      <c r="F114" s="11">
        <f>ABS(D114-B114)</f>
        <v>19624718042.389999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G286"/>
  <sheetViews>
    <sheetView workbookViewId="0">
      <selection activeCell="B6" sqref="B6"/>
    </sheetView>
  </sheetViews>
  <sheetFormatPr defaultRowHeight="20.100000000000001" customHeight="1"/>
  <cols>
    <col min="1" max="1" width="47" style="1" customWidth="1"/>
    <col min="2" max="2" width="15.1406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0.100000000000001" customHeight="1">
      <c r="A1" s="53" t="s">
        <v>0</v>
      </c>
      <c r="B1" s="53"/>
      <c r="C1" s="53"/>
      <c r="D1" s="53"/>
      <c r="E1" s="53"/>
      <c r="F1" s="53"/>
    </row>
    <row r="2" spans="1:7" ht="20.100000000000001" customHeight="1">
      <c r="A2" s="54" t="s">
        <v>112</v>
      </c>
      <c r="B2" s="54"/>
      <c r="C2" s="54"/>
      <c r="D2" s="54"/>
      <c r="E2" s="54"/>
      <c r="F2" s="54"/>
    </row>
    <row r="3" spans="1:7" ht="20.100000000000001" customHeight="1">
      <c r="A3" s="52"/>
      <c r="B3" s="52"/>
      <c r="C3" s="52"/>
      <c r="D3" s="52"/>
      <c r="E3" s="52"/>
      <c r="F3" s="52"/>
    </row>
    <row r="4" spans="1:7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0.10000000000000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0.100000000000001" customHeight="1">
      <c r="A6" s="4" t="s">
        <v>11</v>
      </c>
      <c r="B6" s="4"/>
      <c r="C6" s="4"/>
      <c r="D6" s="4"/>
      <c r="E6" s="5"/>
      <c r="F6" s="4"/>
      <c r="G6" s="6"/>
    </row>
    <row r="7" spans="1:7" ht="20.100000000000001" customHeight="1">
      <c r="A7" s="7" t="s">
        <v>12</v>
      </c>
      <c r="B7" s="7"/>
      <c r="C7" s="7"/>
      <c r="D7" s="7"/>
      <c r="E7" s="8"/>
      <c r="F7" s="7"/>
      <c r="G7" s="6"/>
    </row>
    <row r="8" spans="1:7" ht="20.100000000000001" customHeight="1">
      <c r="A8" s="7" t="s">
        <v>13</v>
      </c>
      <c r="B8" s="7"/>
      <c r="C8" s="7"/>
      <c r="D8" s="7"/>
      <c r="E8" s="8"/>
      <c r="F8" s="7"/>
      <c r="G8" s="6"/>
    </row>
    <row r="9" spans="1:7" ht="20.100000000000001" customHeight="1">
      <c r="A9" s="7" t="s">
        <v>14</v>
      </c>
      <c r="B9" s="7">
        <v>10000000</v>
      </c>
      <c r="C9" s="7">
        <v>566605.06000000006</v>
      </c>
      <c r="D9" s="7">
        <v>892682</v>
      </c>
      <c r="E9" s="8" t="str">
        <f>IF(D9&gt;B9,"+","-")</f>
        <v>-</v>
      </c>
      <c r="F9" s="7">
        <f>ABS(D9-B9)</f>
        <v>9107318</v>
      </c>
      <c r="G9" s="6"/>
    </row>
    <row r="10" spans="1:7" s="9" customFormat="1" ht="20.100000000000001" customHeight="1">
      <c r="A10" s="7" t="s">
        <v>15</v>
      </c>
      <c r="B10" s="7">
        <v>500000000</v>
      </c>
      <c r="C10" s="7">
        <v>143010777.16</v>
      </c>
      <c r="D10" s="7">
        <v>166123584.86000001</v>
      </c>
      <c r="E10" s="8" t="str">
        <f t="shared" ref="E10:E16" si="0">IF(D10&gt;B10,"+","-")</f>
        <v>-</v>
      </c>
      <c r="F10" s="7">
        <f t="shared" ref="F10:F16" si="1">ABS(D10-B10)</f>
        <v>333876415.13999999</v>
      </c>
      <c r="G10" s="6"/>
    </row>
    <row r="11" spans="1:7" ht="20.100000000000001" customHeight="1">
      <c r="A11" s="7" t="s">
        <v>16</v>
      </c>
      <c r="B11" s="7">
        <v>1140000000</v>
      </c>
      <c r="C11" s="7">
        <v>15188660.779999999</v>
      </c>
      <c r="D11" s="7">
        <v>43673162.109999999</v>
      </c>
      <c r="E11" s="8" t="str">
        <f t="shared" si="0"/>
        <v>-</v>
      </c>
      <c r="F11" s="7">
        <f t="shared" si="1"/>
        <v>1096326837.8900001</v>
      </c>
      <c r="G11" s="6"/>
    </row>
    <row r="12" spans="1:7" ht="20.100000000000001" customHeight="1">
      <c r="A12" s="7" t="s">
        <v>17</v>
      </c>
      <c r="B12" s="7">
        <v>1000000</v>
      </c>
      <c r="C12" s="7">
        <v>81896</v>
      </c>
      <c r="D12" s="7">
        <v>150736</v>
      </c>
      <c r="E12" s="8" t="str">
        <f t="shared" si="0"/>
        <v>-</v>
      </c>
      <c r="F12" s="7">
        <f t="shared" si="1"/>
        <v>849264</v>
      </c>
      <c r="G12" s="6"/>
    </row>
    <row r="13" spans="1:7" ht="20.100000000000001" customHeight="1">
      <c r="A13" s="7" t="s">
        <v>18</v>
      </c>
      <c r="B13" s="7">
        <v>220000000</v>
      </c>
      <c r="C13" s="7">
        <v>15810330.77</v>
      </c>
      <c r="D13" s="7">
        <v>31898695.579999998</v>
      </c>
      <c r="E13" s="8" t="str">
        <f t="shared" si="0"/>
        <v>-</v>
      </c>
      <c r="F13" s="7">
        <f t="shared" si="1"/>
        <v>188101304.42000002</v>
      </c>
      <c r="G13" s="6"/>
    </row>
    <row r="14" spans="1:7" ht="20.100000000000001" customHeight="1">
      <c r="A14" s="7" t="s">
        <v>19</v>
      </c>
      <c r="B14" s="7">
        <v>19000000</v>
      </c>
      <c r="C14" s="7">
        <v>420396.5</v>
      </c>
      <c r="D14" s="7">
        <v>420396.5</v>
      </c>
      <c r="E14" s="8" t="str">
        <f t="shared" si="0"/>
        <v>-</v>
      </c>
      <c r="F14" s="7">
        <f t="shared" si="1"/>
        <v>18579603.5</v>
      </c>
      <c r="G14" s="6"/>
    </row>
    <row r="15" spans="1:7" ht="20.100000000000001" customHeight="1">
      <c r="A15" s="7" t="s">
        <v>20</v>
      </c>
      <c r="B15" s="10">
        <v>7710000000</v>
      </c>
      <c r="C15" s="7">
        <v>29608065.91</v>
      </c>
      <c r="D15" s="7">
        <v>83049430.680000007</v>
      </c>
      <c r="E15" s="8" t="str">
        <f>IF(D15&gt;B15,"+","-")</f>
        <v>-</v>
      </c>
      <c r="F15" s="7">
        <f>ABS(D15-B15)</f>
        <v>7626950569.3199997</v>
      </c>
      <c r="G15" s="6"/>
    </row>
    <row r="16" spans="1:7" ht="20.100000000000001" customHeight="1">
      <c r="A16" s="7" t="s">
        <v>21</v>
      </c>
      <c r="B16" s="11">
        <f>SUM(B9:B15)</f>
        <v>9600000000</v>
      </c>
      <c r="C16" s="11">
        <v>204686732.18000001</v>
      </c>
      <c r="D16" s="11">
        <v>326208687.73000002</v>
      </c>
      <c r="E16" s="12" t="str">
        <f t="shared" si="0"/>
        <v>-</v>
      </c>
      <c r="F16" s="11">
        <f t="shared" si="1"/>
        <v>9273791312.2700005</v>
      </c>
      <c r="G16" s="6"/>
    </row>
    <row r="17" spans="1:7" ht="20.10000000000000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0.100000000000001" customHeight="1">
      <c r="A18" s="7" t="s">
        <v>23</v>
      </c>
      <c r="B18" s="13">
        <v>28800000000</v>
      </c>
      <c r="C18" s="7">
        <v>3296550567.6900001</v>
      </c>
      <c r="D18" s="7">
        <v>3739746756.1199999</v>
      </c>
      <c r="E18" s="8" t="str">
        <f t="shared" ref="E18:E27" si="2">IF(D18&gt;B18,"+","-")</f>
        <v>-</v>
      </c>
      <c r="F18" s="7">
        <f t="shared" ref="F18:F27" si="3">ABS(D18-B18)</f>
        <v>25060253243.880001</v>
      </c>
      <c r="G18" s="6"/>
    </row>
    <row r="19" spans="1:7" ht="20.100000000000001" customHeight="1">
      <c r="A19" s="7" t="s">
        <v>24</v>
      </c>
      <c r="B19" s="13">
        <v>14000000000</v>
      </c>
      <c r="C19" s="14">
        <v>1097379399.4000001</v>
      </c>
      <c r="D19" s="7">
        <v>4482072112.8500004</v>
      </c>
      <c r="E19" s="15" t="str">
        <f t="shared" si="2"/>
        <v>-</v>
      </c>
      <c r="F19" s="7">
        <f t="shared" si="3"/>
        <v>9517927887.1499996</v>
      </c>
      <c r="G19" s="6"/>
    </row>
    <row r="20" spans="1:7" ht="20.100000000000001" customHeight="1">
      <c r="A20" s="7" t="s">
        <v>25</v>
      </c>
      <c r="B20" s="13">
        <v>4900000000</v>
      </c>
      <c r="C20" s="14">
        <v>306520012.75</v>
      </c>
      <c r="D20" s="14">
        <v>306520012.75</v>
      </c>
      <c r="E20" s="8" t="s">
        <v>9</v>
      </c>
      <c r="F20" s="7">
        <f t="shared" si="3"/>
        <v>4593479987.25</v>
      </c>
      <c r="G20" s="6"/>
    </row>
    <row r="21" spans="1:7" ht="20.100000000000001" customHeight="1">
      <c r="A21" s="7" t="s">
        <v>26</v>
      </c>
      <c r="B21" s="16">
        <v>13300000000</v>
      </c>
      <c r="C21" s="14">
        <v>1280174906</v>
      </c>
      <c r="D21" s="17">
        <v>2712471176</v>
      </c>
      <c r="E21" s="8" t="str">
        <f t="shared" si="2"/>
        <v>-</v>
      </c>
      <c r="F21" s="7">
        <f t="shared" si="3"/>
        <v>10587528824</v>
      </c>
      <c r="G21" s="6"/>
    </row>
    <row r="22" spans="1:7" ht="20.100000000000001" customHeight="1">
      <c r="A22" s="18" t="s">
        <v>27</v>
      </c>
      <c r="B22" s="16"/>
      <c r="C22" s="7"/>
      <c r="D22" s="17"/>
      <c r="E22" s="8"/>
      <c r="F22" s="19"/>
      <c r="G22" s="20"/>
    </row>
    <row r="23" spans="1:7" ht="20.100000000000001" customHeight="1">
      <c r="A23" s="7" t="s">
        <v>28</v>
      </c>
      <c r="B23" s="13">
        <v>3850000000</v>
      </c>
      <c r="C23" s="7">
        <v>347400747.25999999</v>
      </c>
      <c r="D23" s="7">
        <v>616112152.58000004</v>
      </c>
      <c r="E23" s="8" t="str">
        <f>IF(D23&gt;B23,"+","-")</f>
        <v>-</v>
      </c>
      <c r="F23" s="7">
        <f>ABS(D23-B23)</f>
        <v>3233887847.4200001</v>
      </c>
      <c r="G23" s="6"/>
    </row>
    <row r="24" spans="1:7" ht="20.100000000000001" customHeight="1">
      <c r="A24" s="7" t="s">
        <v>29</v>
      </c>
      <c r="B24" s="7">
        <v>4800000</v>
      </c>
      <c r="C24" s="14">
        <v>66034.5</v>
      </c>
      <c r="D24" s="14">
        <v>114703</v>
      </c>
      <c r="E24" s="8" t="s">
        <v>9</v>
      </c>
      <c r="F24" s="7">
        <f>ABS(D24-B24)</f>
        <v>4685297</v>
      </c>
      <c r="G24" s="6"/>
    </row>
    <row r="25" spans="1:7" ht="20.100000000000001" customHeight="1">
      <c r="A25" s="7" t="s">
        <v>30</v>
      </c>
      <c r="B25" s="7">
        <v>200000</v>
      </c>
      <c r="C25" s="14" t="s">
        <v>9</v>
      </c>
      <c r="D25" s="14">
        <v>500</v>
      </c>
      <c r="E25" s="8" t="s">
        <v>9</v>
      </c>
      <c r="F25" s="7">
        <f>ABS(D25-B25)</f>
        <v>199500</v>
      </c>
      <c r="G25" s="6"/>
    </row>
    <row r="26" spans="1:7" ht="20.100000000000001" customHeight="1">
      <c r="A26" s="7" t="s">
        <v>31</v>
      </c>
      <c r="B26" s="7">
        <v>145000000</v>
      </c>
      <c r="C26" s="7">
        <v>3696775</v>
      </c>
      <c r="D26" s="7">
        <v>6723430</v>
      </c>
      <c r="E26" s="8" t="str">
        <f>IF(D26&gt;B26,"+","-")</f>
        <v>-</v>
      </c>
      <c r="F26" s="7">
        <f>ABS(D26-B26)</f>
        <v>138276570</v>
      </c>
      <c r="G26" s="6"/>
    </row>
    <row r="27" spans="1:7" ht="20.100000000000001" customHeight="1">
      <c r="A27" s="7" t="s">
        <v>32</v>
      </c>
      <c r="B27" s="21">
        <f>SUM(B18:B26)</f>
        <v>65000000000</v>
      </c>
      <c r="C27" s="21">
        <v>6331788442.6000004</v>
      </c>
      <c r="D27" s="21">
        <v>11863760846.299999</v>
      </c>
      <c r="E27" s="12" t="str">
        <f t="shared" si="2"/>
        <v>-</v>
      </c>
      <c r="F27" s="11">
        <f t="shared" si="3"/>
        <v>53136239153.699997</v>
      </c>
      <c r="G27" s="6"/>
    </row>
    <row r="28" spans="1:7" ht="20.100000000000001" customHeight="1">
      <c r="A28" s="22" t="s">
        <v>33</v>
      </c>
      <c r="B28" s="23">
        <f>+B16+B27</f>
        <v>74600000000</v>
      </c>
      <c r="C28" s="23">
        <v>6536475174.7799997</v>
      </c>
      <c r="D28" s="23">
        <v>12189969534.030001</v>
      </c>
      <c r="E28" s="24" t="str">
        <f>IF(D28&gt;B28,"+","-")</f>
        <v>-</v>
      </c>
      <c r="F28" s="23">
        <f>ABS(D28-B28)</f>
        <v>62410030465.970001</v>
      </c>
      <c r="G28" s="6"/>
    </row>
    <row r="29" spans="1:7" ht="20.100000000000001" customHeight="1">
      <c r="A29" s="7" t="s">
        <v>34</v>
      </c>
      <c r="B29" s="4"/>
      <c r="C29" s="4"/>
      <c r="D29" s="4"/>
      <c r="E29" s="5"/>
      <c r="F29" s="4"/>
      <c r="G29" s="6"/>
    </row>
    <row r="30" spans="1:7" ht="20.10000000000000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0.100000000000001" customHeight="1">
      <c r="A31" s="7" t="s">
        <v>36</v>
      </c>
      <c r="B31" s="7">
        <v>800000000</v>
      </c>
      <c r="C31" s="7">
        <v>39829323</v>
      </c>
      <c r="D31" s="7">
        <v>84112473</v>
      </c>
      <c r="E31" s="8" t="str">
        <f t="shared" ref="E31:E38" si="4">IF(D31&gt;B31,"+","-")</f>
        <v>-</v>
      </c>
      <c r="F31" s="7">
        <f t="shared" ref="F31:F42" si="5">ABS(D31-B31)</f>
        <v>715887527</v>
      </c>
      <c r="G31" s="6"/>
    </row>
    <row r="32" spans="1:7" ht="20.100000000000001" customHeight="1">
      <c r="A32" s="7" t="s">
        <v>37</v>
      </c>
      <c r="B32" s="7">
        <v>42700000</v>
      </c>
      <c r="C32" s="7">
        <v>2819050</v>
      </c>
      <c r="D32" s="7">
        <v>5244140</v>
      </c>
      <c r="E32" s="8" t="str">
        <f t="shared" si="4"/>
        <v>-</v>
      </c>
      <c r="F32" s="7">
        <f t="shared" si="5"/>
        <v>37455860</v>
      </c>
      <c r="G32" s="6"/>
    </row>
    <row r="33" spans="1:7" ht="20.100000000000001" customHeight="1">
      <c r="A33" s="7" t="s">
        <v>38</v>
      </c>
      <c r="B33" s="7">
        <v>42000000</v>
      </c>
      <c r="C33" s="7">
        <v>5264354</v>
      </c>
      <c r="D33" s="7">
        <v>7396447</v>
      </c>
      <c r="E33" s="8" t="str">
        <f t="shared" si="4"/>
        <v>-</v>
      </c>
      <c r="F33" s="7">
        <f t="shared" si="5"/>
        <v>34603553</v>
      </c>
      <c r="G33" s="6"/>
    </row>
    <row r="34" spans="1:7" s="9" customFormat="1" ht="20.100000000000001" customHeight="1">
      <c r="A34" s="7" t="s">
        <v>39</v>
      </c>
      <c r="B34" s="7">
        <v>60000000</v>
      </c>
      <c r="C34" s="7">
        <v>4611488.8899999997</v>
      </c>
      <c r="D34" s="7">
        <v>8592978.4399999995</v>
      </c>
      <c r="E34" s="8" t="str">
        <f t="shared" si="4"/>
        <v>-</v>
      </c>
      <c r="F34" s="7">
        <f t="shared" si="5"/>
        <v>51407021.560000002</v>
      </c>
      <c r="G34" s="6"/>
    </row>
    <row r="35" spans="1:7" ht="20.100000000000001" customHeight="1">
      <c r="A35" s="7" t="s">
        <v>40</v>
      </c>
      <c r="B35" s="7">
        <v>10000</v>
      </c>
      <c r="C35" s="14" t="s">
        <v>9</v>
      </c>
      <c r="D35" s="14" t="s">
        <v>9</v>
      </c>
      <c r="E35" s="8" t="str">
        <f t="shared" si="4"/>
        <v>+</v>
      </c>
      <c r="F35" s="7">
        <f>B35</f>
        <v>10000</v>
      </c>
      <c r="G35" s="6"/>
    </row>
    <row r="36" spans="1:7" ht="20.100000000000001" customHeight="1">
      <c r="A36" s="7" t="s">
        <v>41</v>
      </c>
      <c r="B36" s="7">
        <v>77000000</v>
      </c>
      <c r="C36" s="7">
        <v>46080</v>
      </c>
      <c r="D36" s="7">
        <v>89470</v>
      </c>
      <c r="E36" s="8" t="str">
        <f t="shared" si="4"/>
        <v>-</v>
      </c>
      <c r="F36" s="7">
        <f t="shared" si="5"/>
        <v>76910530</v>
      </c>
      <c r="G36" s="6"/>
    </row>
    <row r="37" spans="1:7" ht="20.100000000000001" customHeight="1">
      <c r="A37" s="7" t="s">
        <v>42</v>
      </c>
      <c r="B37" s="25">
        <v>900000</v>
      </c>
      <c r="C37" s="7">
        <v>55211</v>
      </c>
      <c r="D37" s="7">
        <v>104591</v>
      </c>
      <c r="E37" s="8" t="str">
        <f t="shared" si="4"/>
        <v>-</v>
      </c>
      <c r="F37" s="7">
        <f t="shared" si="5"/>
        <v>795409</v>
      </c>
      <c r="G37" s="6"/>
    </row>
    <row r="38" spans="1:7" ht="20.100000000000001" customHeight="1">
      <c r="A38" s="7" t="s">
        <v>43</v>
      </c>
      <c r="B38" s="25">
        <v>13000000</v>
      </c>
      <c r="C38" s="7">
        <v>911550</v>
      </c>
      <c r="D38" s="7">
        <v>1790350</v>
      </c>
      <c r="E38" s="8" t="str">
        <f t="shared" si="4"/>
        <v>-</v>
      </c>
      <c r="F38" s="7">
        <f t="shared" si="5"/>
        <v>11209650</v>
      </c>
      <c r="G38" s="6"/>
    </row>
    <row r="39" spans="1:7" s="9" customFormat="1" ht="20.100000000000001" customHeight="1">
      <c r="A39" s="7" t="s">
        <v>44</v>
      </c>
      <c r="B39" s="7">
        <v>310000</v>
      </c>
      <c r="C39" s="14" t="s">
        <v>9</v>
      </c>
      <c r="D39" s="14" t="s">
        <v>9</v>
      </c>
      <c r="E39" s="8" t="s">
        <v>9</v>
      </c>
      <c r="F39" s="7">
        <f>ABS(B39)</f>
        <v>310000</v>
      </c>
      <c r="G39" s="6"/>
    </row>
    <row r="40" spans="1:7" s="9" customFormat="1" ht="20.100000000000001" customHeight="1">
      <c r="A40" s="7" t="s">
        <v>45</v>
      </c>
      <c r="B40" s="7">
        <v>80000</v>
      </c>
      <c r="C40" s="14" t="s">
        <v>9</v>
      </c>
      <c r="D40" s="14">
        <v>750</v>
      </c>
      <c r="E40" s="8" t="s">
        <v>9</v>
      </c>
      <c r="F40" s="7">
        <f t="shared" si="5"/>
        <v>79250</v>
      </c>
      <c r="G40" s="6"/>
    </row>
    <row r="41" spans="1:7" s="9" customFormat="1" ht="20.100000000000001" customHeight="1">
      <c r="A41" s="7" t="s">
        <v>46</v>
      </c>
      <c r="B41" s="7">
        <v>42700000</v>
      </c>
      <c r="C41" s="14" t="s">
        <v>9</v>
      </c>
      <c r="D41" s="14" t="s">
        <v>9</v>
      </c>
      <c r="E41" s="8" t="s">
        <v>9</v>
      </c>
      <c r="F41" s="7">
        <f>ABS(B41)</f>
        <v>42700000</v>
      </c>
      <c r="G41" s="6"/>
    </row>
    <row r="42" spans="1:7" s="9" customFormat="1" ht="20.100000000000001" customHeight="1">
      <c r="A42" s="7" t="s">
        <v>47</v>
      </c>
      <c r="B42" s="7">
        <v>13000000</v>
      </c>
      <c r="C42" s="14">
        <v>500</v>
      </c>
      <c r="D42" s="14">
        <v>500</v>
      </c>
      <c r="E42" s="8" t="s">
        <v>9</v>
      </c>
      <c r="F42" s="7">
        <f t="shared" si="5"/>
        <v>12999500</v>
      </c>
      <c r="G42" s="6"/>
    </row>
    <row r="43" spans="1:7" ht="20.100000000000001" customHeight="1">
      <c r="A43" s="23"/>
      <c r="B43" s="23"/>
      <c r="C43" s="23"/>
      <c r="D43" s="23"/>
      <c r="E43" s="24"/>
      <c r="F43" s="23"/>
      <c r="G43" s="6"/>
    </row>
    <row r="44" spans="1:7" ht="20.100000000000001" customHeight="1">
      <c r="A44" s="17"/>
      <c r="B44" s="25"/>
      <c r="C44" s="17"/>
      <c r="D44" s="17"/>
      <c r="E44" s="26"/>
      <c r="F44" s="17"/>
      <c r="G44" s="6"/>
    </row>
    <row r="45" spans="1:7" ht="20.10000000000000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0.100000000000001" customHeight="1">
      <c r="A46" s="52"/>
      <c r="B46" s="52"/>
      <c r="C46" s="52"/>
      <c r="D46" s="52"/>
      <c r="E46" s="52"/>
      <c r="F46" s="52"/>
      <c r="G46" s="6"/>
    </row>
    <row r="47" spans="1:7" s="9" customFormat="1" ht="20.10000000000000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0.10000000000000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0.10000000000000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0.100000000000001" customHeight="1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0.100000000000001" customHeight="1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0.100000000000001" customHeight="1">
      <c r="A52" s="7" t="s">
        <v>53</v>
      </c>
      <c r="B52" s="7">
        <v>93000000</v>
      </c>
      <c r="C52" s="7">
        <v>10085100</v>
      </c>
      <c r="D52" s="7">
        <v>19401300</v>
      </c>
      <c r="E52" s="8" t="str">
        <f t="shared" si="6"/>
        <v>-</v>
      </c>
      <c r="F52" s="7">
        <f t="shared" si="7"/>
        <v>73598700</v>
      </c>
      <c r="G52" s="6"/>
    </row>
    <row r="53" spans="1:7" s="9" customFormat="1" ht="20.100000000000001" customHeight="1">
      <c r="A53" s="7" t="s">
        <v>54</v>
      </c>
      <c r="B53" s="7">
        <v>300000</v>
      </c>
      <c r="C53" s="14" t="s">
        <v>9</v>
      </c>
      <c r="D53" s="14" t="s">
        <v>9</v>
      </c>
      <c r="E53" s="8" t="s">
        <v>9</v>
      </c>
      <c r="F53" s="7">
        <f>B53</f>
        <v>300000</v>
      </c>
      <c r="G53" s="6"/>
    </row>
    <row r="54" spans="1:7" s="9" customFormat="1" ht="20.10000000000000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0.100000000000001" customHeight="1">
      <c r="A55" s="7" t="s">
        <v>56</v>
      </c>
      <c r="B55" s="11">
        <f>SUM(B31:B42)+SUM(B49:B54)</f>
        <v>2100000000</v>
      </c>
      <c r="C55" s="11">
        <v>63622656.890000001</v>
      </c>
      <c r="D55" s="11">
        <v>126732999.44</v>
      </c>
      <c r="E55" s="12" t="str">
        <f t="shared" si="6"/>
        <v>-</v>
      </c>
      <c r="F55" s="11">
        <f t="shared" si="7"/>
        <v>1973267000.5599999</v>
      </c>
      <c r="G55" s="6"/>
    </row>
    <row r="56" spans="1:7" ht="20.100000000000001" customHeight="1">
      <c r="A56" s="7" t="s">
        <v>57</v>
      </c>
      <c r="B56" s="7"/>
      <c r="C56" s="7"/>
      <c r="D56" s="7"/>
      <c r="E56" s="8"/>
      <c r="F56" s="7"/>
      <c r="G56" s="6"/>
    </row>
    <row r="57" spans="1:7" ht="20.100000000000001" customHeight="1">
      <c r="A57" s="7" t="s">
        <v>58</v>
      </c>
      <c r="B57" s="7">
        <v>138000000</v>
      </c>
      <c r="C57" s="7">
        <v>15209775.199999999</v>
      </c>
      <c r="D57" s="7">
        <v>20071684.800000001</v>
      </c>
      <c r="E57" s="8" t="str">
        <f>IF(D57&gt;B57,"+","-")</f>
        <v>-</v>
      </c>
      <c r="F57" s="7">
        <f>ABS(D57-B57)</f>
        <v>117928315.2</v>
      </c>
      <c r="G57" s="6"/>
    </row>
    <row r="58" spans="1:7" ht="20.100000000000001" customHeight="1">
      <c r="A58" s="7" t="s">
        <v>59</v>
      </c>
      <c r="B58" s="7">
        <v>22000000</v>
      </c>
      <c r="C58" s="7">
        <v>2026460</v>
      </c>
      <c r="D58" s="7">
        <v>2700700</v>
      </c>
      <c r="E58" s="8" t="str">
        <f t="shared" ref="E58:E63" si="8">IF(D58&gt;B58,"+","-")</f>
        <v>-</v>
      </c>
      <c r="F58" s="7">
        <f t="shared" ref="F58:F65" si="9">ABS(D58-B58)</f>
        <v>19299300</v>
      </c>
      <c r="G58" s="6"/>
    </row>
    <row r="59" spans="1:7" ht="20.100000000000001" customHeight="1">
      <c r="A59" s="7" t="s">
        <v>60</v>
      </c>
      <c r="B59" s="7">
        <v>200000</v>
      </c>
      <c r="C59" s="7">
        <v>32400</v>
      </c>
      <c r="D59" s="7">
        <v>46950</v>
      </c>
      <c r="E59" s="8" t="str">
        <f t="shared" si="8"/>
        <v>-</v>
      </c>
      <c r="F59" s="7">
        <f t="shared" si="9"/>
        <v>153050</v>
      </c>
      <c r="G59" s="6"/>
    </row>
    <row r="60" spans="1:7" ht="20.100000000000001" customHeight="1">
      <c r="A60" s="7" t="s">
        <v>61</v>
      </c>
      <c r="B60" s="7">
        <v>3000000</v>
      </c>
      <c r="C60" s="14">
        <v>238000</v>
      </c>
      <c r="D60" s="7">
        <v>315000</v>
      </c>
      <c r="E60" s="8" t="str">
        <f t="shared" si="8"/>
        <v>-</v>
      </c>
      <c r="F60" s="7">
        <f t="shared" si="9"/>
        <v>2685000</v>
      </c>
      <c r="G60" s="6"/>
    </row>
    <row r="61" spans="1:7" ht="20.100000000000001" customHeight="1">
      <c r="A61" s="7" t="s">
        <v>62</v>
      </c>
      <c r="B61" s="7">
        <v>300000</v>
      </c>
      <c r="C61" s="7">
        <v>38500</v>
      </c>
      <c r="D61" s="7">
        <v>74500</v>
      </c>
      <c r="E61" s="8" t="str">
        <f t="shared" si="8"/>
        <v>-</v>
      </c>
      <c r="F61" s="7">
        <f t="shared" si="9"/>
        <v>225500</v>
      </c>
      <c r="G61" s="6"/>
    </row>
    <row r="62" spans="1:7" ht="20.100000000000001" customHeight="1">
      <c r="A62" s="7" t="s">
        <v>63</v>
      </c>
      <c r="B62" s="7">
        <v>1500000</v>
      </c>
      <c r="C62" s="14">
        <v>42950</v>
      </c>
      <c r="D62" s="7">
        <v>55510</v>
      </c>
      <c r="E62" s="8" t="str">
        <f t="shared" si="8"/>
        <v>-</v>
      </c>
      <c r="F62" s="7">
        <f t="shared" si="9"/>
        <v>1444490</v>
      </c>
      <c r="G62" s="6"/>
    </row>
    <row r="63" spans="1:7" ht="20.100000000000001" customHeight="1">
      <c r="A63" s="7" t="s">
        <v>64</v>
      </c>
      <c r="B63" s="7">
        <v>15000000</v>
      </c>
      <c r="C63" s="7">
        <v>1107898</v>
      </c>
      <c r="D63" s="7">
        <v>1468008</v>
      </c>
      <c r="E63" s="8" t="str">
        <f t="shared" si="8"/>
        <v>-</v>
      </c>
      <c r="F63" s="7">
        <f t="shared" si="9"/>
        <v>13531992</v>
      </c>
      <c r="G63" s="6"/>
    </row>
    <row r="64" spans="1:7" ht="20.100000000000001" customHeight="1">
      <c r="A64" s="7" t="s">
        <v>65</v>
      </c>
      <c r="B64" s="7"/>
      <c r="C64" s="7"/>
      <c r="D64" s="7"/>
      <c r="E64" s="8"/>
      <c r="F64" s="7"/>
      <c r="G64" s="6"/>
    </row>
    <row r="65" spans="1:7" ht="20.100000000000001" customHeight="1">
      <c r="A65" s="7" t="s">
        <v>66</v>
      </c>
      <c r="B65" s="11">
        <f>SUM(B57:B63)</f>
        <v>180000000</v>
      </c>
      <c r="C65" s="11">
        <v>18695983.199999999</v>
      </c>
      <c r="D65" s="11">
        <v>24732352.800000001</v>
      </c>
      <c r="E65" s="12" t="str">
        <f>IF(D65&gt;B65,"+","-")</f>
        <v>-</v>
      </c>
      <c r="F65" s="11">
        <f t="shared" si="9"/>
        <v>155267647.19999999</v>
      </c>
      <c r="G65" s="6"/>
    </row>
    <row r="66" spans="1:7" ht="20.100000000000001" customHeight="1">
      <c r="A66" s="7" t="s">
        <v>67</v>
      </c>
      <c r="B66" s="7"/>
      <c r="C66" s="7"/>
      <c r="D66" s="7"/>
      <c r="E66" s="8"/>
      <c r="F66" s="7"/>
      <c r="G66" s="6"/>
    </row>
    <row r="67" spans="1:7" ht="20.100000000000001" customHeight="1">
      <c r="A67" s="7" t="s">
        <v>68</v>
      </c>
      <c r="B67" s="7">
        <v>110000000</v>
      </c>
      <c r="C67" s="7">
        <v>6471282.25</v>
      </c>
      <c r="D67" s="7">
        <v>12096175.25</v>
      </c>
      <c r="E67" s="8" t="str">
        <f>IF(D67&gt;B67,"+","-")</f>
        <v>-</v>
      </c>
      <c r="F67" s="7">
        <f>ABS(D67-B67)</f>
        <v>97903824.75</v>
      </c>
      <c r="G67" s="6"/>
    </row>
    <row r="68" spans="1:7" s="9" customFormat="1" ht="20.100000000000001" customHeight="1">
      <c r="A68" s="7" t="s">
        <v>69</v>
      </c>
      <c r="B68" s="11">
        <f>+B67</f>
        <v>110000000</v>
      </c>
      <c r="C68" s="11">
        <v>6471282.25</v>
      </c>
      <c r="D68" s="11">
        <v>12096175.25</v>
      </c>
      <c r="E68" s="12" t="str">
        <f t="shared" ref="E68:E82" si="10">IF(D68&gt;B68,"+","-")</f>
        <v>-</v>
      </c>
      <c r="F68" s="11">
        <f>ABS(D68-B68)</f>
        <v>97903824.75</v>
      </c>
      <c r="G68" s="6"/>
    </row>
    <row r="69" spans="1:7" ht="20.100000000000001" customHeight="1">
      <c r="A69" s="7" t="s">
        <v>70</v>
      </c>
      <c r="B69" s="7"/>
      <c r="C69" s="7"/>
      <c r="D69" s="7"/>
      <c r="E69" s="8"/>
      <c r="F69" s="7"/>
      <c r="G69" s="6"/>
    </row>
    <row r="70" spans="1:7" ht="20.100000000000001" customHeight="1">
      <c r="A70" s="7" t="s">
        <v>71</v>
      </c>
      <c r="B70" s="7">
        <v>15000000</v>
      </c>
      <c r="C70" s="7">
        <v>40272</v>
      </c>
      <c r="D70" s="7">
        <v>75689</v>
      </c>
      <c r="E70" s="8" t="str">
        <f t="shared" si="10"/>
        <v>-</v>
      </c>
      <c r="F70" s="7">
        <f t="shared" ref="F70:F83" si="11">ABS(D70-B70)</f>
        <v>14924311</v>
      </c>
      <c r="G70" s="6"/>
    </row>
    <row r="71" spans="1:7" ht="20.100000000000001" customHeight="1">
      <c r="A71" s="7" t="s">
        <v>72</v>
      </c>
      <c r="B71" s="7">
        <v>500000</v>
      </c>
      <c r="C71" s="7">
        <v>27504</v>
      </c>
      <c r="D71" s="7">
        <v>50304</v>
      </c>
      <c r="E71" s="8" t="str">
        <f t="shared" si="10"/>
        <v>-</v>
      </c>
      <c r="F71" s="7">
        <f t="shared" si="11"/>
        <v>449696</v>
      </c>
      <c r="G71" s="6"/>
    </row>
    <row r="72" spans="1:7" s="9" customFormat="1" ht="20.100000000000001" customHeight="1">
      <c r="A72" s="7" t="s">
        <v>73</v>
      </c>
      <c r="B72" s="7">
        <v>1000000</v>
      </c>
      <c r="C72" s="14">
        <v>31060</v>
      </c>
      <c r="D72" s="14">
        <v>50730</v>
      </c>
      <c r="E72" s="8" t="s">
        <v>9</v>
      </c>
      <c r="F72" s="7">
        <f t="shared" si="11"/>
        <v>949270</v>
      </c>
      <c r="G72" s="6"/>
    </row>
    <row r="73" spans="1:7" ht="20.100000000000001" customHeight="1">
      <c r="A73" s="7" t="s">
        <v>74</v>
      </c>
      <c r="B73" s="7">
        <v>5000000</v>
      </c>
      <c r="C73" s="7">
        <v>398034</v>
      </c>
      <c r="D73" s="7">
        <v>1509616.5</v>
      </c>
      <c r="E73" s="8" t="str">
        <f t="shared" si="10"/>
        <v>-</v>
      </c>
      <c r="F73" s="7">
        <f t="shared" si="11"/>
        <v>3490383.5</v>
      </c>
      <c r="G73" s="6"/>
    </row>
    <row r="74" spans="1:7" ht="20.100000000000001" customHeight="1">
      <c r="A74" s="7" t="s">
        <v>75</v>
      </c>
      <c r="B74" s="7">
        <v>4000000</v>
      </c>
      <c r="C74" s="14">
        <v>138839</v>
      </c>
      <c r="D74" s="7">
        <v>360550</v>
      </c>
      <c r="E74" s="8" t="str">
        <f t="shared" si="10"/>
        <v>-</v>
      </c>
      <c r="F74" s="7">
        <f t="shared" si="11"/>
        <v>3639450</v>
      </c>
      <c r="G74" s="6"/>
    </row>
    <row r="75" spans="1:7" ht="20.100000000000001" customHeight="1">
      <c r="A75" s="7" t="s">
        <v>76</v>
      </c>
      <c r="B75" s="7">
        <v>80000</v>
      </c>
      <c r="C75" s="14">
        <v>9600</v>
      </c>
      <c r="D75" s="14">
        <v>14600</v>
      </c>
      <c r="E75" s="8" t="s">
        <v>9</v>
      </c>
      <c r="F75" s="7">
        <f t="shared" si="11"/>
        <v>65400</v>
      </c>
      <c r="G75" s="6"/>
    </row>
    <row r="76" spans="1:7" ht="20.100000000000001" customHeight="1">
      <c r="A76" s="7" t="s">
        <v>77</v>
      </c>
      <c r="B76" s="7">
        <v>7700000</v>
      </c>
      <c r="C76" s="7">
        <v>572020</v>
      </c>
      <c r="D76" s="7">
        <v>940620</v>
      </c>
      <c r="E76" s="8" t="str">
        <f>IF(D76&gt;B76,"+","-")</f>
        <v>-</v>
      </c>
      <c r="F76" s="7">
        <f>ABS(D76-B76)</f>
        <v>6759380</v>
      </c>
      <c r="G76" s="6"/>
    </row>
    <row r="77" spans="1:7" s="9" customFormat="1" ht="20.100000000000001" customHeight="1">
      <c r="A77" s="7" t="s">
        <v>78</v>
      </c>
      <c r="B77" s="7">
        <v>14000000</v>
      </c>
      <c r="C77" s="14">
        <v>1022435</v>
      </c>
      <c r="D77" s="7">
        <v>1893030</v>
      </c>
      <c r="E77" s="8" t="str">
        <f>IF(D77&gt;B77,"+","-")</f>
        <v>-</v>
      </c>
      <c r="F77" s="7">
        <f>ABS(D77-B77)</f>
        <v>12106970</v>
      </c>
      <c r="G77" s="6"/>
    </row>
    <row r="78" spans="1:7" ht="20.100000000000001" customHeight="1">
      <c r="A78" s="7" t="s">
        <v>79</v>
      </c>
      <c r="B78" s="7">
        <v>10000</v>
      </c>
      <c r="C78" s="14">
        <v>4040</v>
      </c>
      <c r="D78" s="14">
        <v>4040</v>
      </c>
      <c r="E78" s="8" t="str">
        <f t="shared" si="10"/>
        <v>-</v>
      </c>
      <c r="F78" s="7">
        <f>ABS(D78-B78)</f>
        <v>5960</v>
      </c>
      <c r="G78" s="6"/>
    </row>
    <row r="79" spans="1:7" ht="20.100000000000001" customHeight="1">
      <c r="A79" s="7" t="s">
        <v>80</v>
      </c>
      <c r="B79" s="7">
        <v>12500000</v>
      </c>
      <c r="C79" s="14">
        <v>5733535</v>
      </c>
      <c r="D79" s="7">
        <v>6443035</v>
      </c>
      <c r="E79" s="8" t="str">
        <f t="shared" si="10"/>
        <v>-</v>
      </c>
      <c r="F79" s="7">
        <f t="shared" si="11"/>
        <v>6056965</v>
      </c>
      <c r="G79" s="6"/>
    </row>
    <row r="80" spans="1:7" ht="20.100000000000001" customHeight="1">
      <c r="A80" s="7" t="s">
        <v>81</v>
      </c>
      <c r="B80" s="7">
        <v>150000</v>
      </c>
      <c r="C80" s="14">
        <v>6400</v>
      </c>
      <c r="D80" s="7">
        <v>9400</v>
      </c>
      <c r="E80" s="8" t="str">
        <f t="shared" si="10"/>
        <v>-</v>
      </c>
      <c r="F80" s="7">
        <f t="shared" si="11"/>
        <v>140600</v>
      </c>
      <c r="G80" s="6"/>
    </row>
    <row r="81" spans="1:7" ht="20.10000000000000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0.100000000000001" customHeight="1">
      <c r="A82" s="7" t="s">
        <v>83</v>
      </c>
      <c r="B82" s="11">
        <f>SUM(B70:B81)</f>
        <v>60000000</v>
      </c>
      <c r="C82" s="11">
        <v>7983739</v>
      </c>
      <c r="D82" s="11">
        <v>11351614.5</v>
      </c>
      <c r="E82" s="12" t="str">
        <f t="shared" si="10"/>
        <v>-</v>
      </c>
      <c r="F82" s="11">
        <f t="shared" si="11"/>
        <v>48648385.5</v>
      </c>
      <c r="G82" s="6"/>
    </row>
    <row r="83" spans="1:7" ht="20.100000000000001" customHeight="1">
      <c r="A83" s="29" t="s">
        <v>84</v>
      </c>
      <c r="B83" s="23">
        <f>+B82+B68+B65+B55</f>
        <v>2450000000</v>
      </c>
      <c r="C83" s="23">
        <v>96773661.340000004</v>
      </c>
      <c r="D83" s="23">
        <v>174913141.99000001</v>
      </c>
      <c r="E83" s="24" t="str">
        <f>IF(D83&gt;B83,"+","-")</f>
        <v>-</v>
      </c>
      <c r="F83" s="11">
        <f t="shared" si="11"/>
        <v>2275086858.0100002</v>
      </c>
      <c r="G83" s="6"/>
    </row>
    <row r="84" spans="1:7" ht="20.100000000000001" customHeight="1">
      <c r="A84" s="30"/>
      <c r="B84" s="17"/>
      <c r="C84" s="17"/>
      <c r="D84" s="17"/>
      <c r="E84" s="26"/>
      <c r="F84" s="17"/>
      <c r="G84" s="6"/>
    </row>
    <row r="85" spans="1:7" ht="20.100000000000001" customHeight="1">
      <c r="A85" s="30"/>
      <c r="B85" s="17"/>
      <c r="C85" s="17"/>
      <c r="D85" s="17"/>
      <c r="E85" s="26"/>
      <c r="F85" s="17"/>
      <c r="G85" s="6"/>
    </row>
    <row r="86" spans="1:7" ht="20.10000000000000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0.100000000000001" customHeight="1">
      <c r="A87" s="52"/>
      <c r="B87" s="52"/>
      <c r="C87" s="52"/>
      <c r="D87" s="52"/>
      <c r="E87" s="52"/>
      <c r="F87" s="52"/>
      <c r="G87" s="6"/>
    </row>
    <row r="88" spans="1:7" ht="20.10000000000000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0.10000000000000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0.100000000000001" customHeight="1">
      <c r="A90" s="31" t="s">
        <v>86</v>
      </c>
      <c r="B90" s="4"/>
      <c r="C90" s="4"/>
      <c r="D90" s="4"/>
      <c r="E90" s="5"/>
      <c r="F90" s="4"/>
      <c r="G90" s="6"/>
    </row>
    <row r="91" spans="1:7" ht="20.100000000000001" customHeight="1">
      <c r="A91" s="18" t="s">
        <v>87</v>
      </c>
      <c r="B91" s="7">
        <v>150000000</v>
      </c>
      <c r="C91" s="14">
        <v>7982519.3099999996</v>
      </c>
      <c r="D91" s="7">
        <v>17362434.289999999</v>
      </c>
      <c r="E91" s="8" t="str">
        <f>IF(D91&gt;B91,"+","-")</f>
        <v>-</v>
      </c>
      <c r="F91" s="7">
        <f>ABS(D91-B91)</f>
        <v>132637565.71000001</v>
      </c>
      <c r="G91" s="6"/>
    </row>
    <row r="92" spans="1:7" ht="20.100000000000001" customHeight="1">
      <c r="A92" s="18" t="s">
        <v>88</v>
      </c>
      <c r="B92" s="7">
        <v>29990000</v>
      </c>
      <c r="C92" s="14" t="s">
        <v>9</v>
      </c>
      <c r="D92" s="14" t="s">
        <v>9</v>
      </c>
      <c r="E92" s="8" t="str">
        <f>IF(D92&gt;B92,"+","-")</f>
        <v>+</v>
      </c>
      <c r="F92" s="7">
        <f>B92</f>
        <v>29990000</v>
      </c>
      <c r="G92" s="6"/>
    </row>
    <row r="93" spans="1:7" ht="20.100000000000001" customHeight="1">
      <c r="A93" s="18" t="s">
        <v>89</v>
      </c>
      <c r="B93" s="7">
        <v>620000000</v>
      </c>
      <c r="C93" s="14">
        <v>7989473.2999999998</v>
      </c>
      <c r="D93" s="7">
        <v>58024034.409999996</v>
      </c>
      <c r="E93" s="8" t="str">
        <f>IF(D93&gt;B93,"+","-")</f>
        <v>-</v>
      </c>
      <c r="F93" s="7">
        <f>ABS(D93-B93)</f>
        <v>561975965.59000003</v>
      </c>
      <c r="G93" s="6"/>
    </row>
    <row r="94" spans="1:7" ht="20.100000000000001" customHeight="1">
      <c r="A94" s="18" t="s">
        <v>90</v>
      </c>
      <c r="B94" s="7">
        <v>10000</v>
      </c>
      <c r="C94" s="14" t="s">
        <v>9</v>
      </c>
      <c r="D94" s="14" t="s">
        <v>9</v>
      </c>
      <c r="E94" s="8" t="str">
        <f>IF(D94&gt;B94,"+","-")</f>
        <v>+</v>
      </c>
      <c r="F94" s="7">
        <f>B94</f>
        <v>10000</v>
      </c>
      <c r="G94" s="6"/>
    </row>
    <row r="95" spans="1:7" ht="20.100000000000001" customHeight="1">
      <c r="A95" s="32" t="s">
        <v>91</v>
      </c>
      <c r="B95" s="11">
        <v>800000000</v>
      </c>
      <c r="C95" s="11">
        <v>15971992.609999999</v>
      </c>
      <c r="D95" s="11">
        <v>75386468.700000003</v>
      </c>
      <c r="E95" s="12" t="str">
        <f>IF(D95&gt;B95,"+","-")</f>
        <v>-</v>
      </c>
      <c r="F95" s="11">
        <f>ABS(D95-B95)</f>
        <v>724613531.29999995</v>
      </c>
      <c r="G95" s="6"/>
    </row>
    <row r="96" spans="1:7" ht="20.10000000000000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0.100000000000001" customHeight="1">
      <c r="A97" s="18" t="s">
        <v>93</v>
      </c>
      <c r="B97" s="7"/>
      <c r="C97" s="7"/>
      <c r="D97" s="7"/>
      <c r="E97" s="8"/>
      <c r="F97" s="7"/>
      <c r="G97" s="6"/>
    </row>
    <row r="98" spans="1:7" ht="20.10000000000000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0.10000000000000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0.10000000000000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0.10000000000000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0.10000000000000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0.100000000000001" customHeight="1">
      <c r="A103" s="18" t="s">
        <v>99</v>
      </c>
      <c r="B103" s="7">
        <v>150000000</v>
      </c>
      <c r="C103" s="7">
        <v>193477558.74000001</v>
      </c>
      <c r="D103" s="7">
        <v>696767758.25</v>
      </c>
      <c r="E103" s="38" t="s">
        <v>9</v>
      </c>
      <c r="F103" s="14">
        <f t="shared" si="12"/>
        <v>546767758.25</v>
      </c>
      <c r="G103" s="6"/>
    </row>
    <row r="104" spans="1:7" ht="20.100000000000001" customHeight="1">
      <c r="A104" s="18" t="s">
        <v>100</v>
      </c>
      <c r="B104" s="7">
        <v>10000000</v>
      </c>
      <c r="C104" s="14" t="s">
        <v>9</v>
      </c>
      <c r="D104" s="7">
        <v>425200</v>
      </c>
      <c r="E104" s="8" t="str">
        <f>IF(D104&gt;B104,"+","-")</f>
        <v>-</v>
      </c>
      <c r="F104" s="14">
        <f t="shared" si="12"/>
        <v>9574800</v>
      </c>
      <c r="G104" s="6"/>
    </row>
    <row r="105" spans="1:7" ht="20.100000000000001" customHeight="1">
      <c r="A105" s="18" t="s">
        <v>101</v>
      </c>
      <c r="B105" s="7">
        <v>800000000</v>
      </c>
      <c r="C105" s="7">
        <v>17723936.489999998</v>
      </c>
      <c r="D105" s="7">
        <v>1274199419.1800001</v>
      </c>
      <c r="E105" s="8" t="str">
        <f>IF(D105&gt;B105,"+","-")</f>
        <v>+</v>
      </c>
      <c r="F105" s="14">
        <f t="shared" si="12"/>
        <v>474199419.18000007</v>
      </c>
      <c r="G105" s="6"/>
    </row>
    <row r="106" spans="1:7" ht="20.100000000000001" customHeight="1">
      <c r="A106" s="18" t="s">
        <v>102</v>
      </c>
      <c r="B106" s="7">
        <v>20000000</v>
      </c>
      <c r="C106" s="7">
        <v>4975230.62</v>
      </c>
      <c r="D106" s="7">
        <v>5285121.62</v>
      </c>
      <c r="E106" s="8" t="str">
        <f t="shared" ref="E106:E110" si="13">IF(D106&gt;B106,"+","-")</f>
        <v>-</v>
      </c>
      <c r="F106" s="7">
        <f t="shared" si="12"/>
        <v>14714878.379999999</v>
      </c>
      <c r="G106" s="6"/>
    </row>
    <row r="107" spans="1:7" ht="20.100000000000001" customHeight="1">
      <c r="A107" s="18" t="s">
        <v>103</v>
      </c>
      <c r="B107" s="7">
        <v>50000000</v>
      </c>
      <c r="C107" s="7">
        <v>303500</v>
      </c>
      <c r="D107" s="7">
        <v>303757</v>
      </c>
      <c r="E107" s="8" t="str">
        <f t="shared" si="13"/>
        <v>-</v>
      </c>
      <c r="F107" s="7">
        <f t="shared" si="12"/>
        <v>49696243</v>
      </c>
      <c r="G107" s="6"/>
    </row>
    <row r="108" spans="1:7" ht="20.100000000000001" customHeight="1">
      <c r="A108" s="18" t="s">
        <v>104</v>
      </c>
      <c r="B108" s="7">
        <v>70000000</v>
      </c>
      <c r="C108" s="7">
        <v>1240</v>
      </c>
      <c r="D108" s="7">
        <v>64020.2</v>
      </c>
      <c r="E108" s="8" t="str">
        <f>IF(D108&gt;B108,"+","-")</f>
        <v>-</v>
      </c>
      <c r="F108" s="7">
        <f>ABS(D108-B108)</f>
        <v>69935979.799999997</v>
      </c>
      <c r="G108" s="6"/>
    </row>
    <row r="109" spans="1:7" ht="20.100000000000001" customHeight="1">
      <c r="A109" s="39" t="s">
        <v>105</v>
      </c>
      <c r="B109" s="11">
        <v>1100000000</v>
      </c>
      <c r="C109" s="11">
        <v>216481465.84999999</v>
      </c>
      <c r="D109" s="11">
        <v>1977045276.25</v>
      </c>
      <c r="E109" s="12" t="str">
        <f t="shared" si="13"/>
        <v>+</v>
      </c>
      <c r="F109" s="11">
        <f t="shared" si="12"/>
        <v>877045276.25</v>
      </c>
      <c r="G109" s="6"/>
    </row>
    <row r="110" spans="1:7" ht="20.100000000000001" customHeight="1">
      <c r="A110" s="40" t="s">
        <v>106</v>
      </c>
      <c r="B110" s="11">
        <v>79000000000</v>
      </c>
      <c r="C110" s="11">
        <v>6865702294.5799999</v>
      </c>
      <c r="D110" s="11">
        <v>14417314420.969999</v>
      </c>
      <c r="E110" s="12" t="str">
        <f t="shared" si="13"/>
        <v>-</v>
      </c>
      <c r="F110" s="11">
        <f t="shared" si="12"/>
        <v>64582685579.029999</v>
      </c>
      <c r="G110" s="6"/>
    </row>
    <row r="111" spans="1:7" ht="20.10000000000000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0.100000000000001" customHeight="1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0.100000000000001" customHeight="1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0.100000000000001" customHeight="1">
      <c r="A114" s="40" t="s">
        <v>110</v>
      </c>
      <c r="B114" s="11">
        <v>79000000000</v>
      </c>
      <c r="C114" s="11">
        <v>6865702294.5799999</v>
      </c>
      <c r="D114" s="11">
        <v>14417314420.969999</v>
      </c>
      <c r="E114" s="12" t="str">
        <f>IF(D114&gt;B114,"+","-")</f>
        <v>-</v>
      </c>
      <c r="F114" s="11">
        <f>ABS(D114-B114)</f>
        <v>64582685579.029999</v>
      </c>
    </row>
    <row r="115" spans="1:6" ht="20.100000000000001" customHeight="1">
      <c r="A115" s="43" t="s">
        <v>111</v>
      </c>
      <c r="B115" s="44"/>
      <c r="C115" s="44"/>
      <c r="D115" s="45"/>
      <c r="E115" s="44"/>
      <c r="F115" s="44"/>
    </row>
    <row r="116" spans="1:6" ht="20.100000000000001" customHeight="1">
      <c r="A116" s="46"/>
      <c r="B116" s="47"/>
      <c r="C116" s="6"/>
      <c r="E116" s="48"/>
      <c r="F116" s="49"/>
    </row>
    <row r="117" spans="1:6" ht="20.100000000000001" customHeight="1">
      <c r="A117" s="44"/>
      <c r="C117" s="47"/>
      <c r="D117" s="47"/>
      <c r="E117" s="48"/>
      <c r="F117" s="49"/>
    </row>
    <row r="118" spans="1:6" ht="20.100000000000001" customHeight="1">
      <c r="B118" s="47"/>
      <c r="E118" s="48"/>
      <c r="F118" s="49"/>
    </row>
    <row r="122" spans="1:6" ht="20.100000000000001" customHeight="1">
      <c r="C122" s="47"/>
      <c r="D122" s="47"/>
    </row>
    <row r="196" spans="1:1" ht="20.100000000000001" customHeight="1">
      <c r="A196" s="50"/>
    </row>
    <row r="197" spans="1:1" ht="20.100000000000001" customHeight="1">
      <c r="A197" s="50"/>
    </row>
    <row r="198" spans="1:1" ht="20.100000000000001" customHeight="1">
      <c r="A198" s="50"/>
    </row>
    <row r="199" spans="1:1" ht="20.100000000000001" customHeight="1">
      <c r="A199" s="50"/>
    </row>
    <row r="200" spans="1:1" ht="20.100000000000001" customHeight="1">
      <c r="A200" s="50"/>
    </row>
    <row r="201" spans="1:1" ht="20.100000000000001" customHeight="1">
      <c r="A201" s="50"/>
    </row>
    <row r="202" spans="1:1" ht="20.100000000000001" customHeight="1">
      <c r="A202" s="50"/>
    </row>
    <row r="203" spans="1:1" ht="20.100000000000001" customHeight="1">
      <c r="A203" s="50"/>
    </row>
    <row r="204" spans="1:1" ht="20.100000000000001" customHeight="1">
      <c r="A204" s="50"/>
    </row>
    <row r="205" spans="1:1" ht="20.100000000000001" customHeight="1">
      <c r="A205" s="50"/>
    </row>
    <row r="206" spans="1:1" ht="20.100000000000001" customHeight="1">
      <c r="A206" s="50"/>
    </row>
    <row r="207" spans="1:1" ht="20.100000000000001" customHeight="1">
      <c r="A207" s="50"/>
    </row>
    <row r="208" spans="1:1" ht="20.100000000000001" customHeight="1">
      <c r="A208" s="50"/>
    </row>
    <row r="209" spans="1:1" ht="20.100000000000001" customHeight="1">
      <c r="A209" s="50"/>
    </row>
    <row r="210" spans="1:1" ht="20.100000000000001" customHeight="1">
      <c r="A210" s="50"/>
    </row>
    <row r="211" spans="1:1" ht="20.100000000000001" customHeight="1">
      <c r="A211" s="50"/>
    </row>
    <row r="212" spans="1:1" ht="20.100000000000001" customHeight="1">
      <c r="A212" s="50"/>
    </row>
    <row r="213" spans="1:1" ht="20.100000000000001" customHeight="1">
      <c r="A213" s="50"/>
    </row>
    <row r="214" spans="1:1" ht="20.100000000000001" customHeight="1">
      <c r="A214" s="50"/>
    </row>
    <row r="215" spans="1:1" ht="20.100000000000001" customHeight="1">
      <c r="A215" s="50"/>
    </row>
    <row r="216" spans="1:1" ht="20.100000000000001" customHeight="1">
      <c r="A216" s="50"/>
    </row>
    <row r="217" spans="1:1" ht="20.100000000000001" customHeight="1">
      <c r="A217" s="50"/>
    </row>
    <row r="218" spans="1:1" ht="20.100000000000001" customHeight="1">
      <c r="A218" s="50"/>
    </row>
    <row r="219" spans="1:1" ht="20.100000000000001" customHeight="1">
      <c r="A219" s="50"/>
    </row>
    <row r="220" spans="1:1" ht="20.100000000000001" customHeight="1">
      <c r="A220" s="50"/>
    </row>
    <row r="221" spans="1:1" ht="20.100000000000001" customHeight="1">
      <c r="A221" s="50"/>
    </row>
    <row r="222" spans="1:1" ht="20.100000000000001" customHeight="1">
      <c r="A222" s="50"/>
    </row>
    <row r="223" spans="1:1" ht="20.100000000000001" customHeight="1">
      <c r="A223" s="50"/>
    </row>
    <row r="224" spans="1:1" ht="20.100000000000001" customHeight="1">
      <c r="A224" s="50"/>
    </row>
    <row r="225" spans="1:1" ht="20.100000000000001" customHeight="1">
      <c r="A225" s="50"/>
    </row>
    <row r="226" spans="1:1" ht="20.100000000000001" customHeight="1">
      <c r="A226" s="50"/>
    </row>
    <row r="227" spans="1:1" ht="20.100000000000001" customHeight="1">
      <c r="A227" s="50"/>
    </row>
    <row r="228" spans="1:1" ht="20.100000000000001" customHeight="1">
      <c r="A228" s="50"/>
    </row>
    <row r="229" spans="1:1" ht="20.100000000000001" customHeight="1">
      <c r="A229" s="50"/>
    </row>
    <row r="230" spans="1:1" ht="20.100000000000001" customHeight="1">
      <c r="A230" s="50"/>
    </row>
    <row r="231" spans="1:1" ht="20.100000000000001" customHeight="1">
      <c r="A231" s="50"/>
    </row>
    <row r="232" spans="1:1" ht="20.100000000000001" customHeight="1">
      <c r="A232" s="50"/>
    </row>
    <row r="233" spans="1:1" ht="20.100000000000001" customHeight="1">
      <c r="A233" s="50"/>
    </row>
    <row r="234" spans="1:1" ht="20.100000000000001" customHeight="1">
      <c r="A234" s="50"/>
    </row>
    <row r="235" spans="1:1" ht="20.100000000000001" customHeight="1">
      <c r="A235" s="50"/>
    </row>
    <row r="236" spans="1:1" ht="20.100000000000001" customHeight="1">
      <c r="A236" s="50"/>
    </row>
    <row r="237" spans="1:1" ht="20.100000000000001" customHeight="1">
      <c r="A237" s="50"/>
    </row>
    <row r="238" spans="1:1" ht="20.100000000000001" customHeight="1">
      <c r="A238" s="50"/>
    </row>
    <row r="239" spans="1:1" ht="20.100000000000001" customHeight="1">
      <c r="A239" s="50"/>
    </row>
    <row r="240" spans="1:1" ht="20.100000000000001" customHeight="1">
      <c r="A240" s="50"/>
    </row>
    <row r="241" spans="1:1" ht="20.100000000000001" customHeight="1">
      <c r="A241" s="50"/>
    </row>
    <row r="242" spans="1:1" ht="20.100000000000001" customHeight="1">
      <c r="A242" s="50"/>
    </row>
    <row r="243" spans="1:1" ht="20.100000000000001" customHeight="1">
      <c r="A243" s="50"/>
    </row>
    <row r="244" spans="1:1" ht="20.100000000000001" customHeight="1">
      <c r="A244" s="50"/>
    </row>
    <row r="245" spans="1:1" ht="20.100000000000001" customHeight="1">
      <c r="A245" s="50"/>
    </row>
    <row r="246" spans="1:1" ht="20.100000000000001" customHeight="1">
      <c r="A246" s="50"/>
    </row>
    <row r="247" spans="1:1" ht="20.100000000000001" customHeight="1">
      <c r="A247" s="50"/>
    </row>
    <row r="248" spans="1:1" ht="20.100000000000001" customHeight="1">
      <c r="A248" s="50"/>
    </row>
    <row r="249" spans="1:1" ht="20.100000000000001" customHeight="1">
      <c r="A249" s="50"/>
    </row>
    <row r="250" spans="1:1" ht="20.100000000000001" customHeight="1">
      <c r="A250" s="50"/>
    </row>
    <row r="251" spans="1:1" ht="20.100000000000001" customHeight="1">
      <c r="A251" s="50"/>
    </row>
    <row r="252" spans="1:1" ht="20.100000000000001" customHeight="1">
      <c r="A252" s="50"/>
    </row>
    <row r="253" spans="1:1" ht="20.100000000000001" customHeight="1">
      <c r="A253" s="50"/>
    </row>
    <row r="254" spans="1:1" ht="20.100000000000001" customHeight="1">
      <c r="A254" s="50"/>
    </row>
    <row r="255" spans="1:1" ht="20.100000000000001" customHeight="1">
      <c r="A255" s="50"/>
    </row>
    <row r="256" spans="1:1" ht="20.100000000000001" customHeight="1">
      <c r="A256" s="50"/>
    </row>
    <row r="257" spans="1:1" ht="20.100000000000001" customHeight="1">
      <c r="A257" s="50"/>
    </row>
    <row r="258" spans="1:1" ht="20.100000000000001" customHeight="1">
      <c r="A258" s="50"/>
    </row>
    <row r="259" spans="1:1" ht="20.100000000000001" customHeight="1">
      <c r="A259" s="50"/>
    </row>
    <row r="260" spans="1:1" ht="20.100000000000001" customHeight="1">
      <c r="A260" s="50"/>
    </row>
    <row r="261" spans="1:1" ht="20.100000000000001" customHeight="1">
      <c r="A261" s="50"/>
    </row>
    <row r="262" spans="1:1" ht="20.100000000000001" customHeight="1">
      <c r="A262" s="50"/>
    </row>
    <row r="263" spans="1:1" ht="20.100000000000001" customHeight="1">
      <c r="A263" s="50"/>
    </row>
    <row r="264" spans="1:1" ht="20.100000000000001" customHeight="1">
      <c r="A264" s="50"/>
    </row>
    <row r="265" spans="1:1" ht="20.100000000000001" customHeight="1">
      <c r="A265" s="50"/>
    </row>
    <row r="266" spans="1:1" ht="20.100000000000001" customHeight="1">
      <c r="A266" s="50"/>
    </row>
    <row r="267" spans="1:1" ht="20.100000000000001" customHeight="1">
      <c r="A267" s="50"/>
    </row>
    <row r="268" spans="1:1" ht="20.100000000000001" customHeight="1">
      <c r="A268" s="50"/>
    </row>
    <row r="269" spans="1:1" ht="20.100000000000001" customHeight="1">
      <c r="A269" s="50"/>
    </row>
    <row r="270" spans="1:1" ht="20.100000000000001" customHeight="1">
      <c r="A270" s="50"/>
    </row>
    <row r="271" spans="1:1" ht="20.100000000000001" customHeight="1">
      <c r="A271" s="50"/>
    </row>
    <row r="272" spans="1:1" ht="20.100000000000001" customHeight="1">
      <c r="A272" s="50"/>
    </row>
    <row r="273" spans="1:1" ht="20.100000000000001" customHeight="1">
      <c r="A273" s="50"/>
    </row>
    <row r="274" spans="1:1" ht="20.100000000000001" customHeight="1">
      <c r="A274" s="50"/>
    </row>
    <row r="275" spans="1:1" ht="20.100000000000001" customHeight="1">
      <c r="A275" s="50"/>
    </row>
    <row r="276" spans="1:1" ht="20.100000000000001" customHeight="1">
      <c r="A276" s="50"/>
    </row>
    <row r="277" spans="1:1" ht="20.100000000000001" customHeight="1">
      <c r="A277" s="50"/>
    </row>
    <row r="278" spans="1:1" ht="20.100000000000001" customHeight="1">
      <c r="A278" s="50"/>
    </row>
    <row r="279" spans="1:1" ht="20.100000000000001" customHeight="1">
      <c r="A279" s="50"/>
    </row>
    <row r="280" spans="1:1" ht="20.100000000000001" customHeight="1">
      <c r="A280" s="50"/>
    </row>
    <row r="282" spans="1:1" ht="20.100000000000001" customHeight="1">
      <c r="A282" s="6"/>
    </row>
    <row r="283" spans="1:1" ht="20.100000000000001" customHeight="1">
      <c r="A283" s="6"/>
    </row>
    <row r="284" spans="1:1" ht="20.100000000000001" customHeight="1">
      <c r="A284" s="51"/>
    </row>
    <row r="285" spans="1:1" ht="20.100000000000001" customHeight="1">
      <c r="A285" s="6"/>
    </row>
    <row r="286" spans="1:1" ht="20.10000000000000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6"/>
  <sheetViews>
    <sheetView topLeftCell="A85" workbookViewId="0">
      <selection activeCell="B90" sqref="B90"/>
    </sheetView>
  </sheetViews>
  <sheetFormatPr defaultRowHeight="21"/>
  <cols>
    <col min="1" max="1" width="47" style="1" customWidth="1"/>
    <col min="2" max="2" width="15.1406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113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3.25">
      <c r="A5" s="3"/>
      <c r="B5" s="3" t="s">
        <v>8</v>
      </c>
      <c r="C5" s="3"/>
      <c r="D5" s="3"/>
      <c r="E5" s="3" t="s">
        <v>9</v>
      </c>
      <c r="F5" s="3" t="s">
        <v>10</v>
      </c>
    </row>
    <row r="6" spans="1:7" ht="23.25">
      <c r="A6" s="4" t="s">
        <v>11</v>
      </c>
      <c r="B6" s="4"/>
      <c r="C6" s="4"/>
      <c r="D6" s="4"/>
      <c r="E6" s="5"/>
      <c r="F6" s="4"/>
      <c r="G6" s="6"/>
    </row>
    <row r="7" spans="1:7" ht="23.25">
      <c r="A7" s="7" t="s">
        <v>12</v>
      </c>
      <c r="B7" s="7"/>
      <c r="C7" s="7"/>
      <c r="D7" s="7"/>
      <c r="E7" s="8"/>
      <c r="F7" s="7"/>
      <c r="G7" s="6"/>
    </row>
    <row r="8" spans="1:7" ht="23.25">
      <c r="A8" s="7" t="s">
        <v>13</v>
      </c>
      <c r="B8" s="7"/>
      <c r="C8" s="7"/>
      <c r="D8" s="7"/>
      <c r="E8" s="8"/>
      <c r="F8" s="7"/>
      <c r="G8" s="6"/>
    </row>
    <row r="9" spans="1:7" ht="23.25">
      <c r="A9" s="7" t="s">
        <v>14</v>
      </c>
      <c r="B9" s="7">
        <v>10000000</v>
      </c>
      <c r="C9" s="7">
        <v>408099.67</v>
      </c>
      <c r="D9" s="7">
        <v>1300781.67</v>
      </c>
      <c r="E9" s="8" t="str">
        <f>IF(D9&gt;B9,"+","-")</f>
        <v>-</v>
      </c>
      <c r="F9" s="7">
        <f>ABS(D9-B9)</f>
        <v>8699218.3300000001</v>
      </c>
      <c r="G9" s="6"/>
    </row>
    <row r="10" spans="1:7" s="9" customFormat="1" ht="23.25">
      <c r="A10" s="7" t="s">
        <v>15</v>
      </c>
      <c r="B10" s="7">
        <v>500000000</v>
      </c>
      <c r="C10" s="7">
        <v>27116950.239999998</v>
      </c>
      <c r="D10" s="7">
        <v>193240535.09999999</v>
      </c>
      <c r="E10" s="8" t="str">
        <f t="shared" ref="E10:E16" si="0">IF(D10&gt;B10,"+","-")</f>
        <v>-</v>
      </c>
      <c r="F10" s="7">
        <f t="shared" ref="F10:F16" si="1">ABS(D10-B10)</f>
        <v>306759464.89999998</v>
      </c>
      <c r="G10" s="6"/>
    </row>
    <row r="11" spans="1:7" ht="23.25">
      <c r="A11" s="7" t="s">
        <v>16</v>
      </c>
      <c r="B11" s="7">
        <v>1140000000</v>
      </c>
      <c r="C11" s="7">
        <v>19467510.260000002</v>
      </c>
      <c r="D11" s="7">
        <v>63140672.369999997</v>
      </c>
      <c r="E11" s="8" t="str">
        <f t="shared" si="0"/>
        <v>-</v>
      </c>
      <c r="F11" s="7">
        <f t="shared" si="1"/>
        <v>1076859327.6300001</v>
      </c>
      <c r="G11" s="6"/>
    </row>
    <row r="12" spans="1:7" ht="23.25">
      <c r="A12" s="7" t="s">
        <v>17</v>
      </c>
      <c r="B12" s="7">
        <v>1000000</v>
      </c>
      <c r="C12" s="7">
        <v>57200</v>
      </c>
      <c r="D12" s="7">
        <v>207936</v>
      </c>
      <c r="E12" s="8" t="str">
        <f t="shared" si="0"/>
        <v>-</v>
      </c>
      <c r="F12" s="7">
        <f t="shared" si="1"/>
        <v>792064</v>
      </c>
      <c r="G12" s="6"/>
    </row>
    <row r="13" spans="1:7" ht="23.25">
      <c r="A13" s="7" t="s">
        <v>18</v>
      </c>
      <c r="B13" s="7">
        <v>220000000</v>
      </c>
      <c r="C13" s="7">
        <v>15890680.869999999</v>
      </c>
      <c r="D13" s="7">
        <v>47789376.450000003</v>
      </c>
      <c r="E13" s="8" t="str">
        <f t="shared" si="0"/>
        <v>-</v>
      </c>
      <c r="F13" s="7">
        <f t="shared" si="1"/>
        <v>172210623.55000001</v>
      </c>
      <c r="G13" s="6"/>
    </row>
    <row r="14" spans="1:7" ht="23.25">
      <c r="A14" s="7" t="s">
        <v>19</v>
      </c>
      <c r="B14" s="7">
        <v>19000000</v>
      </c>
      <c r="C14" s="7">
        <v>766235.25</v>
      </c>
      <c r="D14" s="7">
        <v>1186631.75</v>
      </c>
      <c r="E14" s="8" t="str">
        <f t="shared" si="0"/>
        <v>-</v>
      </c>
      <c r="F14" s="7">
        <f t="shared" si="1"/>
        <v>17813368.25</v>
      </c>
      <c r="G14" s="6"/>
    </row>
    <row r="15" spans="1:7" ht="23.25">
      <c r="A15" s="7" t="s">
        <v>20</v>
      </c>
      <c r="B15" s="10">
        <v>7710000000</v>
      </c>
      <c r="C15" s="7">
        <v>31925783.77</v>
      </c>
      <c r="D15" s="7">
        <v>114975214.45</v>
      </c>
      <c r="E15" s="8" t="str">
        <f>IF(D15&gt;B15,"+","-")</f>
        <v>-</v>
      </c>
      <c r="F15" s="7">
        <f>ABS(D15-B15)</f>
        <v>7595024785.5500002</v>
      </c>
      <c r="G15" s="6"/>
    </row>
    <row r="16" spans="1:7" ht="23.25">
      <c r="A16" s="7" t="s">
        <v>21</v>
      </c>
      <c r="B16" s="11">
        <f>SUM(B9:B15)</f>
        <v>9600000000</v>
      </c>
      <c r="C16" s="11">
        <v>95632460.060000002</v>
      </c>
      <c r="D16" s="11">
        <v>421841147.79000002</v>
      </c>
      <c r="E16" s="12" t="str">
        <f t="shared" si="0"/>
        <v>-</v>
      </c>
      <c r="F16" s="11">
        <f t="shared" si="1"/>
        <v>9178158852.2099991</v>
      </c>
      <c r="G16" s="6"/>
    </row>
    <row r="17" spans="1:7" ht="23.25">
      <c r="A17" s="7" t="s">
        <v>22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23</v>
      </c>
      <c r="B18" s="13">
        <v>28800000000</v>
      </c>
      <c r="C18" s="7">
        <v>2595506490.4899998</v>
      </c>
      <c r="D18" s="7">
        <v>6335253246.6099997</v>
      </c>
      <c r="E18" s="8" t="str">
        <f t="shared" ref="E18:E27" si="2">IF(D18&gt;B18,"+","-")</f>
        <v>-</v>
      </c>
      <c r="F18" s="7">
        <f t="shared" ref="F18:F27" si="3">ABS(D18-B18)</f>
        <v>22464746753.389999</v>
      </c>
      <c r="G18" s="6"/>
    </row>
    <row r="19" spans="1:7" ht="23.25">
      <c r="A19" s="7" t="s">
        <v>24</v>
      </c>
      <c r="B19" s="13">
        <v>14000000000</v>
      </c>
      <c r="C19" s="14">
        <v>2371747769.8499999</v>
      </c>
      <c r="D19" s="7">
        <v>6853819882.6999998</v>
      </c>
      <c r="E19" s="15" t="str">
        <f t="shared" si="2"/>
        <v>-</v>
      </c>
      <c r="F19" s="7">
        <f t="shared" si="3"/>
        <v>7146180117.3000002</v>
      </c>
      <c r="G19" s="6"/>
    </row>
    <row r="20" spans="1:7" ht="23.25">
      <c r="A20" s="7" t="s">
        <v>25</v>
      </c>
      <c r="B20" s="13">
        <v>4900000000</v>
      </c>
      <c r="C20" s="14">
        <v>267921290.59</v>
      </c>
      <c r="D20" s="14">
        <v>574441303.34000003</v>
      </c>
      <c r="E20" s="8" t="s">
        <v>9</v>
      </c>
      <c r="F20" s="7">
        <f t="shared" si="3"/>
        <v>4325558696.6599998</v>
      </c>
      <c r="G20" s="6"/>
    </row>
    <row r="21" spans="1:7" ht="23.25">
      <c r="A21" s="7" t="s">
        <v>26</v>
      </c>
      <c r="B21" s="16">
        <v>13300000000</v>
      </c>
      <c r="C21" s="14">
        <v>729625340</v>
      </c>
      <c r="D21" s="17">
        <v>3442096519</v>
      </c>
      <c r="E21" s="8" t="str">
        <f t="shared" si="2"/>
        <v>-</v>
      </c>
      <c r="F21" s="7">
        <f t="shared" si="3"/>
        <v>9857903481</v>
      </c>
      <c r="G21" s="6"/>
    </row>
    <row r="22" spans="1:7" ht="23.25">
      <c r="A22" s="18" t="s">
        <v>27</v>
      </c>
      <c r="B22" s="16"/>
      <c r="C22" s="7"/>
      <c r="D22" s="17"/>
      <c r="E22" s="8"/>
      <c r="F22" s="19"/>
      <c r="G22" s="20"/>
    </row>
    <row r="23" spans="1:7" ht="23.25">
      <c r="A23" s="7" t="s">
        <v>28</v>
      </c>
      <c r="B23" s="13">
        <v>3850000000</v>
      </c>
      <c r="C23" s="7">
        <v>378519904.58999997</v>
      </c>
      <c r="D23" s="7">
        <v>994632057.16999996</v>
      </c>
      <c r="E23" s="8" t="str">
        <f>IF(D23&gt;B23,"+","-")</f>
        <v>-</v>
      </c>
      <c r="F23" s="7">
        <f>ABS(D23-B23)</f>
        <v>2855367942.8299999</v>
      </c>
      <c r="G23" s="6"/>
    </row>
    <row r="24" spans="1:7" ht="23.25">
      <c r="A24" s="7" t="s">
        <v>29</v>
      </c>
      <c r="B24" s="7">
        <v>4800000</v>
      </c>
      <c r="C24" s="14">
        <v>41808.1</v>
      </c>
      <c r="D24" s="14">
        <v>156511.1</v>
      </c>
      <c r="E24" s="8" t="s">
        <v>9</v>
      </c>
      <c r="F24" s="7">
        <f>ABS(D24-B24)</f>
        <v>4643488.9000000004</v>
      </c>
      <c r="G24" s="6"/>
    </row>
    <row r="25" spans="1:7" ht="23.25">
      <c r="A25" s="7" t="s">
        <v>30</v>
      </c>
      <c r="B25" s="7">
        <v>200000</v>
      </c>
      <c r="C25" s="14">
        <v>9040</v>
      </c>
      <c r="D25" s="14">
        <v>9540</v>
      </c>
      <c r="E25" s="8" t="s">
        <v>9</v>
      </c>
      <c r="F25" s="7">
        <f>ABS(D25-B25)</f>
        <v>190460</v>
      </c>
      <c r="G25" s="6"/>
    </row>
    <row r="26" spans="1:7" ht="23.25">
      <c r="A26" s="7" t="s">
        <v>31</v>
      </c>
      <c r="B26" s="7">
        <v>145000000</v>
      </c>
      <c r="C26" s="7">
        <v>2350075</v>
      </c>
      <c r="D26" s="7">
        <v>9073505</v>
      </c>
      <c r="E26" s="8" t="str">
        <f>IF(D26&gt;B26,"+","-")</f>
        <v>-</v>
      </c>
      <c r="F26" s="7">
        <f>ABS(D26-B26)</f>
        <v>135926495</v>
      </c>
      <c r="G26" s="6"/>
    </row>
    <row r="27" spans="1:7" ht="23.25">
      <c r="A27" s="7" t="s">
        <v>32</v>
      </c>
      <c r="B27" s="21">
        <f>SUM(B18:B26)</f>
        <v>65000000000</v>
      </c>
      <c r="C27" s="21">
        <v>6345721718.6199999</v>
      </c>
      <c r="D27" s="21">
        <v>18209482564.919998</v>
      </c>
      <c r="E27" s="12" t="str">
        <f t="shared" si="2"/>
        <v>-</v>
      </c>
      <c r="F27" s="11">
        <f t="shared" si="3"/>
        <v>46790517435.080002</v>
      </c>
      <c r="G27" s="6"/>
    </row>
    <row r="28" spans="1:7" ht="23.25">
      <c r="A28" s="22" t="s">
        <v>33</v>
      </c>
      <c r="B28" s="23">
        <f>+B16+B27</f>
        <v>74600000000</v>
      </c>
      <c r="C28" s="23">
        <v>6441354178.6800003</v>
      </c>
      <c r="D28" s="23">
        <v>18631323712.709999</v>
      </c>
      <c r="E28" s="24" t="str">
        <f>IF(D28&gt;B28,"+","-")</f>
        <v>-</v>
      </c>
      <c r="F28" s="23">
        <f>ABS(D28-B28)</f>
        <v>55968676287.290001</v>
      </c>
      <c r="G28" s="6"/>
    </row>
    <row r="29" spans="1:7" ht="23.25">
      <c r="A29" s="7" t="s">
        <v>34</v>
      </c>
      <c r="B29" s="4"/>
      <c r="C29" s="4"/>
      <c r="D29" s="4"/>
      <c r="E29" s="5"/>
      <c r="F29" s="4"/>
      <c r="G29" s="6"/>
    </row>
    <row r="30" spans="1:7" ht="23.25">
      <c r="A30" s="7" t="s">
        <v>35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36</v>
      </c>
      <c r="B31" s="7">
        <v>800000000</v>
      </c>
      <c r="C31" s="7">
        <v>42957062</v>
      </c>
      <c r="D31" s="7">
        <v>127069535</v>
      </c>
      <c r="E31" s="8" t="str">
        <f t="shared" ref="E31:E38" si="4">IF(D31&gt;B31,"+","-")</f>
        <v>-</v>
      </c>
      <c r="F31" s="7">
        <f t="shared" ref="F31:F42" si="5">ABS(D31-B31)</f>
        <v>672930465</v>
      </c>
      <c r="G31" s="6"/>
    </row>
    <row r="32" spans="1:7" ht="23.25">
      <c r="A32" s="7" t="s">
        <v>37</v>
      </c>
      <c r="B32" s="7">
        <v>42700000</v>
      </c>
      <c r="C32" s="7">
        <v>2713700</v>
      </c>
      <c r="D32" s="7">
        <v>7957840</v>
      </c>
      <c r="E32" s="8" t="str">
        <f t="shared" si="4"/>
        <v>-</v>
      </c>
      <c r="F32" s="7">
        <f t="shared" si="5"/>
        <v>34742160</v>
      </c>
      <c r="G32" s="6"/>
    </row>
    <row r="33" spans="1:7" ht="23.25">
      <c r="A33" s="7" t="s">
        <v>38</v>
      </c>
      <c r="B33" s="7">
        <v>42000000</v>
      </c>
      <c r="C33" s="7">
        <v>3563556.5</v>
      </c>
      <c r="D33" s="7">
        <v>10960003.5</v>
      </c>
      <c r="E33" s="8" t="str">
        <f t="shared" si="4"/>
        <v>-</v>
      </c>
      <c r="F33" s="7">
        <f t="shared" si="5"/>
        <v>31039996.5</v>
      </c>
      <c r="G33" s="6"/>
    </row>
    <row r="34" spans="1:7" s="9" customFormat="1" ht="23.25">
      <c r="A34" s="7" t="s">
        <v>39</v>
      </c>
      <c r="B34" s="7">
        <v>60000000</v>
      </c>
      <c r="C34" s="7">
        <v>4611002.71</v>
      </c>
      <c r="D34" s="7">
        <v>13203981.15</v>
      </c>
      <c r="E34" s="8" t="str">
        <f t="shared" si="4"/>
        <v>-</v>
      </c>
      <c r="F34" s="7">
        <f t="shared" si="5"/>
        <v>46796018.850000001</v>
      </c>
      <c r="G34" s="6"/>
    </row>
    <row r="35" spans="1:7" ht="23.25">
      <c r="A35" s="7" t="s">
        <v>40</v>
      </c>
      <c r="B35" s="7">
        <v>10000</v>
      </c>
      <c r="C35" s="14">
        <v>200</v>
      </c>
      <c r="D35" s="14">
        <v>200</v>
      </c>
      <c r="E35" s="8" t="str">
        <f t="shared" si="4"/>
        <v>-</v>
      </c>
      <c r="F35" s="7">
        <f t="shared" si="5"/>
        <v>9800</v>
      </c>
      <c r="G35" s="6"/>
    </row>
    <row r="36" spans="1:7" ht="23.25">
      <c r="A36" s="7" t="s">
        <v>41</v>
      </c>
      <c r="B36" s="7">
        <v>77000000</v>
      </c>
      <c r="C36" s="7">
        <v>43400</v>
      </c>
      <c r="D36" s="7">
        <v>132870</v>
      </c>
      <c r="E36" s="8" t="str">
        <f t="shared" si="4"/>
        <v>-</v>
      </c>
      <c r="F36" s="7">
        <f t="shared" si="5"/>
        <v>76867130</v>
      </c>
      <c r="G36" s="6"/>
    </row>
    <row r="37" spans="1:7" ht="23.25">
      <c r="A37" s="7" t="s">
        <v>42</v>
      </c>
      <c r="B37" s="25">
        <v>900000</v>
      </c>
      <c r="C37" s="7">
        <v>54560</v>
      </c>
      <c r="D37" s="7">
        <v>159151</v>
      </c>
      <c r="E37" s="8" t="str">
        <f t="shared" si="4"/>
        <v>-</v>
      </c>
      <c r="F37" s="7">
        <f t="shared" si="5"/>
        <v>740849</v>
      </c>
      <c r="G37" s="6"/>
    </row>
    <row r="38" spans="1:7" ht="23.25">
      <c r="A38" s="7" t="s">
        <v>43</v>
      </c>
      <c r="B38" s="25">
        <v>13000000</v>
      </c>
      <c r="C38" s="7">
        <v>678900</v>
      </c>
      <c r="D38" s="7">
        <v>2469250</v>
      </c>
      <c r="E38" s="8" t="str">
        <f t="shared" si="4"/>
        <v>-</v>
      </c>
      <c r="F38" s="7">
        <f t="shared" si="5"/>
        <v>10530750</v>
      </c>
      <c r="G38" s="6"/>
    </row>
    <row r="39" spans="1:7" s="9" customFormat="1" ht="23.25">
      <c r="A39" s="7" t="s">
        <v>44</v>
      </c>
      <c r="B39" s="7">
        <v>310000</v>
      </c>
      <c r="C39" s="14" t="s">
        <v>9</v>
      </c>
      <c r="D39" s="14" t="s">
        <v>9</v>
      </c>
      <c r="E39" s="8" t="s">
        <v>9</v>
      </c>
      <c r="F39" s="7">
        <f>ABS(B39)</f>
        <v>310000</v>
      </c>
      <c r="G39" s="6"/>
    </row>
    <row r="40" spans="1:7" s="9" customFormat="1" ht="23.25">
      <c r="A40" s="7" t="s">
        <v>45</v>
      </c>
      <c r="B40" s="7">
        <v>80000</v>
      </c>
      <c r="C40" s="14">
        <v>4125</v>
      </c>
      <c r="D40" s="14">
        <v>4875</v>
      </c>
      <c r="E40" s="8" t="s">
        <v>9</v>
      </c>
      <c r="F40" s="7">
        <f t="shared" si="5"/>
        <v>75125</v>
      </c>
      <c r="G40" s="6"/>
    </row>
    <row r="41" spans="1:7" s="9" customFormat="1" ht="23.25">
      <c r="A41" s="7" t="s">
        <v>46</v>
      </c>
      <c r="B41" s="7">
        <v>42700000</v>
      </c>
      <c r="C41" s="14" t="s">
        <v>9</v>
      </c>
      <c r="D41" s="14" t="s">
        <v>9</v>
      </c>
      <c r="E41" s="8" t="s">
        <v>9</v>
      </c>
      <c r="F41" s="7">
        <f>ABS(B41)</f>
        <v>42700000</v>
      </c>
      <c r="G41" s="6"/>
    </row>
    <row r="42" spans="1:7" s="9" customFormat="1" ht="23.25">
      <c r="A42" s="7" t="s">
        <v>47</v>
      </c>
      <c r="B42" s="7">
        <v>13000000</v>
      </c>
      <c r="C42" s="14" t="s">
        <v>9</v>
      </c>
      <c r="D42" s="14">
        <v>500</v>
      </c>
      <c r="E42" s="8" t="s">
        <v>9</v>
      </c>
      <c r="F42" s="7">
        <f t="shared" si="5"/>
        <v>12999500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48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3.25">
      <c r="A48" s="3"/>
      <c r="B48" s="3" t="str">
        <f>+B5</f>
        <v>ปี 2565</v>
      </c>
      <c r="C48" s="3"/>
      <c r="D48" s="3"/>
      <c r="E48" s="3" t="s">
        <v>9</v>
      </c>
      <c r="F48" s="3" t="s">
        <v>49</v>
      </c>
      <c r="G48" s="6"/>
    </row>
    <row r="49" spans="1:7" s="9" customFormat="1" ht="23.25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53</v>
      </c>
      <c r="B52" s="7">
        <v>93000000</v>
      </c>
      <c r="C52" s="7">
        <v>9784788</v>
      </c>
      <c r="D52" s="7">
        <v>29186088</v>
      </c>
      <c r="E52" s="8" t="str">
        <f t="shared" si="6"/>
        <v>-</v>
      </c>
      <c r="F52" s="7">
        <f t="shared" si="7"/>
        <v>63813912</v>
      </c>
      <c r="G52" s="6"/>
    </row>
    <row r="53" spans="1:7" s="9" customFormat="1" ht="23.25">
      <c r="A53" s="7" t="s">
        <v>54</v>
      </c>
      <c r="B53" s="7">
        <v>300000</v>
      </c>
      <c r="C53" s="14" t="s">
        <v>9</v>
      </c>
      <c r="D53" s="14" t="s">
        <v>9</v>
      </c>
      <c r="E53" s="8" t="s">
        <v>9</v>
      </c>
      <c r="F53" s="7">
        <f>B53</f>
        <v>300000</v>
      </c>
      <c r="G53" s="6"/>
    </row>
    <row r="54" spans="1:7" s="9" customFormat="1" ht="23.25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3.25">
      <c r="A55" s="7" t="s">
        <v>56</v>
      </c>
      <c r="B55" s="11">
        <f>SUM(B31:B42)+SUM(B49:B54)</f>
        <v>2100000000</v>
      </c>
      <c r="C55" s="11">
        <v>64411294.210000001</v>
      </c>
      <c r="D55" s="11">
        <v>191144293.65000001</v>
      </c>
      <c r="E55" s="12" t="str">
        <f t="shared" si="6"/>
        <v>-</v>
      </c>
      <c r="F55" s="11">
        <f t="shared" si="7"/>
        <v>1908855706.3499999</v>
      </c>
      <c r="G55" s="6"/>
    </row>
    <row r="56" spans="1:7" ht="23.25">
      <c r="A56" s="7" t="s">
        <v>57</v>
      </c>
      <c r="B56" s="7"/>
      <c r="C56" s="7"/>
      <c r="D56" s="7"/>
      <c r="E56" s="8"/>
      <c r="F56" s="7"/>
      <c r="G56" s="6"/>
    </row>
    <row r="57" spans="1:7" ht="23.25">
      <c r="A57" s="7" t="s">
        <v>58</v>
      </c>
      <c r="B57" s="7">
        <v>138000000</v>
      </c>
      <c r="C57" s="7">
        <v>25652118.800000001</v>
      </c>
      <c r="D57" s="7">
        <v>45723803.600000001</v>
      </c>
      <c r="E57" s="8" t="str">
        <f>IF(D57&gt;B57,"+","-")</f>
        <v>-</v>
      </c>
      <c r="F57" s="7">
        <f>ABS(D57-B57)</f>
        <v>92276196.400000006</v>
      </c>
      <c r="G57" s="6"/>
    </row>
    <row r="58" spans="1:7" ht="23.25">
      <c r="A58" s="7" t="s">
        <v>59</v>
      </c>
      <c r="B58" s="7">
        <v>22000000</v>
      </c>
      <c r="C58" s="7">
        <v>2533820</v>
      </c>
      <c r="D58" s="7">
        <v>5234520</v>
      </c>
      <c r="E58" s="8" t="str">
        <f t="shared" ref="E58:E62" si="8">IF(D58&gt;B58,"+","-")</f>
        <v>-</v>
      </c>
      <c r="F58" s="7">
        <f t="shared" ref="F58:F65" si="9">ABS(D58-B58)</f>
        <v>16765480</v>
      </c>
      <c r="G58" s="6"/>
    </row>
    <row r="59" spans="1:7" ht="23.25">
      <c r="A59" s="7" t="s">
        <v>60</v>
      </c>
      <c r="B59" s="7">
        <v>200000</v>
      </c>
      <c r="C59" s="7">
        <v>31435</v>
      </c>
      <c r="D59" s="7">
        <v>78385</v>
      </c>
      <c r="E59" s="8" t="str">
        <f t="shared" si="8"/>
        <v>-</v>
      </c>
      <c r="F59" s="7">
        <f t="shared" si="9"/>
        <v>121615</v>
      </c>
      <c r="G59" s="6"/>
    </row>
    <row r="60" spans="1:7" ht="23.25">
      <c r="A60" s="7" t="s">
        <v>61</v>
      </c>
      <c r="B60" s="7">
        <v>3000000</v>
      </c>
      <c r="C60" s="14">
        <v>505010</v>
      </c>
      <c r="D60" s="7">
        <v>820010</v>
      </c>
      <c r="E60" s="8" t="str">
        <f t="shared" si="8"/>
        <v>-</v>
      </c>
      <c r="F60" s="7">
        <f t="shared" si="9"/>
        <v>2179990</v>
      </c>
      <c r="G60" s="6"/>
    </row>
    <row r="61" spans="1:7" ht="23.25">
      <c r="A61" s="7" t="s">
        <v>62</v>
      </c>
      <c r="B61" s="7">
        <v>300000</v>
      </c>
      <c r="C61" s="7">
        <v>47500</v>
      </c>
      <c r="D61" s="7">
        <v>122000</v>
      </c>
      <c r="E61" s="8" t="str">
        <f t="shared" si="8"/>
        <v>-</v>
      </c>
      <c r="F61" s="7">
        <f t="shared" si="9"/>
        <v>178000</v>
      </c>
      <c r="G61" s="6"/>
    </row>
    <row r="62" spans="1:7" ht="23.25">
      <c r="A62" s="7" t="s">
        <v>63</v>
      </c>
      <c r="B62" s="7">
        <v>1500000</v>
      </c>
      <c r="C62" s="14">
        <v>185260</v>
      </c>
      <c r="D62" s="7">
        <v>240770</v>
      </c>
      <c r="E62" s="8" t="str">
        <f t="shared" si="8"/>
        <v>-</v>
      </c>
      <c r="F62" s="7">
        <f t="shared" si="9"/>
        <v>1259230</v>
      </c>
      <c r="G62" s="6"/>
    </row>
    <row r="63" spans="1:7" ht="23.25">
      <c r="A63" s="7" t="s">
        <v>64</v>
      </c>
      <c r="B63" s="7">
        <v>15000000</v>
      </c>
      <c r="C63" s="7">
        <v>1107898</v>
      </c>
      <c r="D63" s="7">
        <v>3380564</v>
      </c>
      <c r="E63" s="8" t="s">
        <v>9</v>
      </c>
      <c r="F63" s="7">
        <f t="shared" si="9"/>
        <v>11619436</v>
      </c>
      <c r="G63" s="6"/>
    </row>
    <row r="64" spans="1:7" ht="23.25">
      <c r="A64" s="7" t="s">
        <v>65</v>
      </c>
      <c r="B64" s="7"/>
      <c r="C64" s="7"/>
      <c r="D64" s="7"/>
      <c r="E64" s="8"/>
      <c r="F64" s="7"/>
      <c r="G64" s="6"/>
    </row>
    <row r="65" spans="1:7" ht="23.25">
      <c r="A65" s="7" t="s">
        <v>66</v>
      </c>
      <c r="B65" s="11">
        <f>SUM(B57:B63)</f>
        <v>180000000</v>
      </c>
      <c r="C65" s="11">
        <v>30867699.800000001</v>
      </c>
      <c r="D65" s="11">
        <v>55600052.600000001</v>
      </c>
      <c r="E65" s="12" t="str">
        <f>IF(D65&gt;B65,"+","-")</f>
        <v>-</v>
      </c>
      <c r="F65" s="11">
        <f t="shared" si="9"/>
        <v>124399947.40000001</v>
      </c>
      <c r="G65" s="6"/>
    </row>
    <row r="66" spans="1:7" ht="23.25">
      <c r="A66" s="7" t="s">
        <v>67</v>
      </c>
      <c r="B66" s="7"/>
      <c r="C66" s="7"/>
      <c r="D66" s="7"/>
      <c r="E66" s="8"/>
      <c r="F66" s="7"/>
      <c r="G66" s="6"/>
    </row>
    <row r="67" spans="1:7" ht="23.25">
      <c r="A67" s="7" t="s">
        <v>68</v>
      </c>
      <c r="B67" s="7">
        <v>110000000</v>
      </c>
      <c r="C67" s="7">
        <v>7075854</v>
      </c>
      <c r="D67" s="7">
        <v>19172029.25</v>
      </c>
      <c r="E67" s="8" t="str">
        <f>IF(D67&gt;B67,"+","-")</f>
        <v>-</v>
      </c>
      <c r="F67" s="7">
        <f>ABS(D67-B67)</f>
        <v>90827970.75</v>
      </c>
      <c r="G67" s="6"/>
    </row>
    <row r="68" spans="1:7" s="9" customFormat="1" ht="23.25">
      <c r="A68" s="7" t="s">
        <v>69</v>
      </c>
      <c r="B68" s="11">
        <f>+B67</f>
        <v>110000000</v>
      </c>
      <c r="C68" s="11">
        <v>7075854</v>
      </c>
      <c r="D68" s="11">
        <v>19172029.25</v>
      </c>
      <c r="E68" s="12" t="str">
        <f t="shared" ref="E68:E82" si="10">IF(D68&gt;B68,"+","-")</f>
        <v>-</v>
      </c>
      <c r="F68" s="11">
        <f>ABS(D68-B68)</f>
        <v>90827970.75</v>
      </c>
      <c r="G68" s="6"/>
    </row>
    <row r="69" spans="1:7" ht="23.25">
      <c r="A69" s="7" t="s">
        <v>70</v>
      </c>
      <c r="B69" s="7"/>
      <c r="C69" s="7"/>
      <c r="D69" s="7"/>
      <c r="E69" s="8"/>
      <c r="F69" s="7"/>
      <c r="G69" s="6"/>
    </row>
    <row r="70" spans="1:7" ht="23.25">
      <c r="A70" s="7" t="s">
        <v>71</v>
      </c>
      <c r="B70" s="7">
        <v>15000000</v>
      </c>
      <c r="C70" s="7">
        <v>30945</v>
      </c>
      <c r="D70" s="7">
        <v>106634</v>
      </c>
      <c r="E70" s="8" t="str">
        <f t="shared" si="10"/>
        <v>-</v>
      </c>
      <c r="F70" s="7">
        <f t="shared" ref="F70:F83" si="11">ABS(D70-B70)</f>
        <v>14893366</v>
      </c>
      <c r="G70" s="6"/>
    </row>
    <row r="71" spans="1:7" ht="23.25">
      <c r="A71" s="7" t="s">
        <v>72</v>
      </c>
      <c r="B71" s="7">
        <v>500000</v>
      </c>
      <c r="C71" s="7">
        <v>24040</v>
      </c>
      <c r="D71" s="7">
        <v>74344</v>
      </c>
      <c r="E71" s="8" t="str">
        <f t="shared" si="10"/>
        <v>-</v>
      </c>
      <c r="F71" s="7">
        <f t="shared" si="11"/>
        <v>425656</v>
      </c>
      <c r="G71" s="6"/>
    </row>
    <row r="72" spans="1:7" s="9" customFormat="1" ht="23.25">
      <c r="A72" s="7" t="s">
        <v>73</v>
      </c>
      <c r="B72" s="7">
        <v>1000000</v>
      </c>
      <c r="C72" s="14">
        <v>26950</v>
      </c>
      <c r="D72" s="14">
        <v>77680</v>
      </c>
      <c r="E72" s="8" t="s">
        <v>9</v>
      </c>
      <c r="F72" s="7">
        <f t="shared" si="11"/>
        <v>922320</v>
      </c>
      <c r="G72" s="6"/>
    </row>
    <row r="73" spans="1:7" ht="23.25">
      <c r="A73" s="7" t="s">
        <v>74</v>
      </c>
      <c r="B73" s="7">
        <v>5000000</v>
      </c>
      <c r="C73" s="7">
        <v>727542</v>
      </c>
      <c r="D73" s="7">
        <v>2237158.5</v>
      </c>
      <c r="E73" s="8" t="str">
        <f t="shared" si="10"/>
        <v>-</v>
      </c>
      <c r="F73" s="7">
        <f t="shared" si="11"/>
        <v>2762841.5</v>
      </c>
      <c r="G73" s="6"/>
    </row>
    <row r="74" spans="1:7" ht="23.25">
      <c r="A74" s="7" t="s">
        <v>75</v>
      </c>
      <c r="B74" s="7">
        <v>4000000</v>
      </c>
      <c r="C74" s="14">
        <v>169700</v>
      </c>
      <c r="D74" s="7">
        <v>530250</v>
      </c>
      <c r="E74" s="8" t="str">
        <f t="shared" si="10"/>
        <v>-</v>
      </c>
      <c r="F74" s="7">
        <f t="shared" si="11"/>
        <v>3469750</v>
      </c>
      <c r="G74" s="6"/>
    </row>
    <row r="75" spans="1:7" ht="23.25">
      <c r="A75" s="7" t="s">
        <v>76</v>
      </c>
      <c r="B75" s="7">
        <v>80000</v>
      </c>
      <c r="C75" s="14">
        <v>8680</v>
      </c>
      <c r="D75" s="14">
        <v>23280</v>
      </c>
      <c r="E75" s="8" t="s">
        <v>9</v>
      </c>
      <c r="F75" s="7">
        <f t="shared" si="11"/>
        <v>56720</v>
      </c>
      <c r="G75" s="6"/>
    </row>
    <row r="76" spans="1:7" ht="23.25">
      <c r="A76" s="7" t="s">
        <v>77</v>
      </c>
      <c r="B76" s="7">
        <v>7700000</v>
      </c>
      <c r="C76" s="7">
        <v>707800</v>
      </c>
      <c r="D76" s="7">
        <v>1648420</v>
      </c>
      <c r="E76" s="8" t="str">
        <f>IF(D76&gt;B76,"+","-")</f>
        <v>-</v>
      </c>
      <c r="F76" s="7">
        <f>ABS(D76-B76)</f>
        <v>6051580</v>
      </c>
      <c r="G76" s="6"/>
    </row>
    <row r="77" spans="1:7" s="9" customFormat="1" ht="23.25">
      <c r="A77" s="7" t="s">
        <v>78</v>
      </c>
      <c r="B77" s="7">
        <v>14000000</v>
      </c>
      <c r="C77" s="14">
        <v>860080</v>
      </c>
      <c r="D77" s="7">
        <v>2753110</v>
      </c>
      <c r="E77" s="8" t="str">
        <f>IF(D77&gt;B77,"+","-")</f>
        <v>-</v>
      </c>
      <c r="F77" s="7">
        <f>ABS(D77-B77)</f>
        <v>11246890</v>
      </c>
      <c r="G77" s="6"/>
    </row>
    <row r="78" spans="1:7" ht="23.25">
      <c r="A78" s="7" t="s">
        <v>79</v>
      </c>
      <c r="B78" s="7">
        <v>10000</v>
      </c>
      <c r="C78" s="14">
        <v>6060</v>
      </c>
      <c r="D78" s="14">
        <v>10100</v>
      </c>
      <c r="E78" s="8" t="str">
        <f t="shared" si="10"/>
        <v>+</v>
      </c>
      <c r="F78" s="7">
        <f>ABS(D78-B78)</f>
        <v>100</v>
      </c>
      <c r="G78" s="6"/>
    </row>
    <row r="79" spans="1:7" ht="23.25">
      <c r="A79" s="7" t="s">
        <v>80</v>
      </c>
      <c r="B79" s="7">
        <v>12500000</v>
      </c>
      <c r="C79" s="14">
        <v>5989666</v>
      </c>
      <c r="D79" s="7">
        <v>12432701</v>
      </c>
      <c r="E79" s="8" t="str">
        <f t="shared" si="10"/>
        <v>-</v>
      </c>
      <c r="F79" s="7">
        <f t="shared" si="11"/>
        <v>67299</v>
      </c>
      <c r="G79" s="6"/>
    </row>
    <row r="80" spans="1:7" ht="23.25">
      <c r="A80" s="7" t="s">
        <v>81</v>
      </c>
      <c r="B80" s="7">
        <v>150000</v>
      </c>
      <c r="C80" s="14">
        <v>8000</v>
      </c>
      <c r="D80" s="7">
        <v>17400</v>
      </c>
      <c r="E80" s="8" t="str">
        <f t="shared" si="10"/>
        <v>-</v>
      </c>
      <c r="F80" s="7">
        <f t="shared" si="11"/>
        <v>132600</v>
      </c>
      <c r="G80" s="6"/>
    </row>
    <row r="81" spans="1:7" ht="23.25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3.25">
      <c r="A82" s="7" t="s">
        <v>83</v>
      </c>
      <c r="B82" s="11">
        <f>SUM(B70:B81)</f>
        <v>60000000</v>
      </c>
      <c r="C82" s="11">
        <v>8559463</v>
      </c>
      <c r="D82" s="11">
        <v>19911077.5</v>
      </c>
      <c r="E82" s="12" t="str">
        <f t="shared" si="10"/>
        <v>-</v>
      </c>
      <c r="F82" s="11">
        <f t="shared" si="11"/>
        <v>40088922.5</v>
      </c>
      <c r="G82" s="6"/>
    </row>
    <row r="83" spans="1:7" ht="23.25">
      <c r="A83" s="29" t="s">
        <v>84</v>
      </c>
      <c r="B83" s="23">
        <f>+B82+B68+B65+B55</f>
        <v>2450000000</v>
      </c>
      <c r="C83" s="23">
        <v>110914311.01000001</v>
      </c>
      <c r="D83" s="23">
        <v>285827453</v>
      </c>
      <c r="E83" s="24" t="str">
        <f>IF(D83&gt;B83,"+","-")</f>
        <v>-</v>
      </c>
      <c r="F83" s="11">
        <f t="shared" si="11"/>
        <v>2164172547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85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3.25">
      <c r="A89" s="3"/>
      <c r="B89" s="3" t="str">
        <f>+B48</f>
        <v>ปี 2565</v>
      </c>
      <c r="C89" s="3"/>
      <c r="D89" s="3"/>
      <c r="E89" s="3" t="s">
        <v>9</v>
      </c>
      <c r="F89" s="3" t="s">
        <v>49</v>
      </c>
      <c r="G89" s="6"/>
    </row>
    <row r="90" spans="1:7" s="9" customFormat="1" ht="23.25">
      <c r="A90" s="31" t="s">
        <v>86</v>
      </c>
      <c r="B90" s="4"/>
      <c r="C90" s="4"/>
      <c r="D90" s="4"/>
      <c r="E90" s="5"/>
      <c r="F90" s="4"/>
      <c r="G90" s="6"/>
    </row>
    <row r="91" spans="1:7" ht="23.25">
      <c r="A91" s="18" t="s">
        <v>87</v>
      </c>
      <c r="B91" s="7">
        <v>150000000</v>
      </c>
      <c r="C91" s="14">
        <v>10550221.210000001</v>
      </c>
      <c r="D91" s="7">
        <v>27912655.5</v>
      </c>
      <c r="E91" s="8" t="str">
        <f>IF(D91&gt;B91,"+","-")</f>
        <v>-</v>
      </c>
      <c r="F91" s="7">
        <f>ABS(D91-B91)</f>
        <v>122087344.5</v>
      </c>
      <c r="G91" s="6"/>
    </row>
    <row r="92" spans="1:7" ht="23.25">
      <c r="A92" s="18" t="s">
        <v>88</v>
      </c>
      <c r="B92" s="7">
        <v>29990000</v>
      </c>
      <c r="C92" s="14" t="s">
        <v>9</v>
      </c>
      <c r="D92" s="14" t="s">
        <v>9</v>
      </c>
      <c r="E92" s="8" t="str">
        <f>IF(D92&gt;B92,"+","-")</f>
        <v>+</v>
      </c>
      <c r="F92" s="7">
        <f>B92</f>
        <v>29990000</v>
      </c>
      <c r="G92" s="6"/>
    </row>
    <row r="93" spans="1:7" ht="23.25">
      <c r="A93" s="18" t="s">
        <v>89</v>
      </c>
      <c r="B93" s="7">
        <v>620000000</v>
      </c>
      <c r="C93" s="14">
        <v>46757371.979999997</v>
      </c>
      <c r="D93" s="7">
        <v>104781406.39</v>
      </c>
      <c r="E93" s="8" t="str">
        <f>IF(D93&gt;B93,"+","-")</f>
        <v>-</v>
      </c>
      <c r="F93" s="7">
        <f>ABS(D93-B93)</f>
        <v>515218593.61000001</v>
      </c>
      <c r="G93" s="6"/>
    </row>
    <row r="94" spans="1:7" ht="23.25">
      <c r="A94" s="18" t="s">
        <v>90</v>
      </c>
      <c r="B94" s="7">
        <v>10000</v>
      </c>
      <c r="C94" s="14" t="s">
        <v>9</v>
      </c>
      <c r="D94" s="14" t="s">
        <v>9</v>
      </c>
      <c r="E94" s="8" t="str">
        <f>IF(D94&gt;B94,"+","-")</f>
        <v>+</v>
      </c>
      <c r="F94" s="7">
        <f>B94</f>
        <v>10000</v>
      </c>
      <c r="G94" s="6"/>
    </row>
    <row r="95" spans="1:7" ht="23.25">
      <c r="A95" s="32" t="s">
        <v>91</v>
      </c>
      <c r="B95" s="11">
        <v>800000000</v>
      </c>
      <c r="C95" s="11">
        <v>57307593.189999998</v>
      </c>
      <c r="D95" s="11">
        <v>132694061.89</v>
      </c>
      <c r="E95" s="12" t="str">
        <f>IF(D95&gt;B95,"+","-")</f>
        <v>-</v>
      </c>
      <c r="F95" s="11">
        <f>ABS(D95-B95)</f>
        <v>667305938.11000001</v>
      </c>
      <c r="G95" s="6"/>
    </row>
    <row r="96" spans="1:7" ht="23.25">
      <c r="A96" s="18" t="s">
        <v>92</v>
      </c>
      <c r="B96" s="33"/>
      <c r="C96" s="33"/>
      <c r="D96" s="33"/>
      <c r="E96" s="34"/>
      <c r="F96" s="33"/>
      <c r="G96" s="6"/>
    </row>
    <row r="97" spans="1:7" ht="23.25">
      <c r="A97" s="18" t="s">
        <v>93</v>
      </c>
      <c r="B97" s="7"/>
      <c r="C97" s="7"/>
      <c r="D97" s="7"/>
      <c r="E97" s="8"/>
      <c r="F97" s="7"/>
      <c r="G97" s="6"/>
    </row>
    <row r="98" spans="1:7" ht="23.25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3.25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3.25">
      <c r="A100" s="32" t="s">
        <v>96</v>
      </c>
      <c r="B100" s="4"/>
      <c r="C100" s="35"/>
      <c r="D100" s="35"/>
      <c r="E100" s="35"/>
      <c r="F100" s="35"/>
      <c r="G100" s="6"/>
    </row>
    <row r="101" spans="1:7" ht="23.25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99</v>
      </c>
      <c r="B103" s="7">
        <v>150000000</v>
      </c>
      <c r="C103" s="7">
        <v>141401478.05000001</v>
      </c>
      <c r="D103" s="7">
        <v>838169236.29999995</v>
      </c>
      <c r="E103" s="38" t="s">
        <v>9</v>
      </c>
      <c r="F103" s="14">
        <f t="shared" si="12"/>
        <v>688169236.29999995</v>
      </c>
      <c r="G103" s="6"/>
    </row>
    <row r="104" spans="1:7" ht="23.25">
      <c r="A104" s="18" t="s">
        <v>100</v>
      </c>
      <c r="B104" s="7">
        <v>10000000</v>
      </c>
      <c r="C104" s="14">
        <v>439300</v>
      </c>
      <c r="D104" s="7">
        <v>864500</v>
      </c>
      <c r="E104" s="8" t="str">
        <f>IF(D104&gt;B104,"+","-")</f>
        <v>-</v>
      </c>
      <c r="F104" s="14">
        <f t="shared" si="12"/>
        <v>9135500</v>
      </c>
      <c r="G104" s="6"/>
    </row>
    <row r="105" spans="1:7" ht="23.25">
      <c r="A105" s="18" t="s">
        <v>101</v>
      </c>
      <c r="B105" s="7">
        <v>800000000</v>
      </c>
      <c r="C105" s="7">
        <v>9079863.0600000005</v>
      </c>
      <c r="D105" s="7">
        <v>1283276282.24</v>
      </c>
      <c r="E105" s="8" t="str">
        <f>IF(D105&gt;B105,"+","-")</f>
        <v>+</v>
      </c>
      <c r="F105" s="14">
        <f t="shared" si="12"/>
        <v>483276282.24000001</v>
      </c>
      <c r="G105" s="6"/>
    </row>
    <row r="106" spans="1:7" ht="23.25">
      <c r="A106" s="18" t="s">
        <v>102</v>
      </c>
      <c r="B106" s="7">
        <v>20000000</v>
      </c>
      <c r="C106" s="7">
        <v>3548464.21</v>
      </c>
      <c r="D106" s="7">
        <v>8833585.8300000001</v>
      </c>
      <c r="E106" s="8" t="str">
        <f t="shared" ref="E106:E110" si="13">IF(D106&gt;B106,"+","-")</f>
        <v>-</v>
      </c>
      <c r="F106" s="7">
        <f t="shared" si="12"/>
        <v>11166414.17</v>
      </c>
      <c r="G106" s="6"/>
    </row>
    <row r="107" spans="1:7" ht="23.25">
      <c r="A107" s="18" t="s">
        <v>103</v>
      </c>
      <c r="B107" s="7">
        <v>50000000</v>
      </c>
      <c r="C107" s="7">
        <v>16682</v>
      </c>
      <c r="D107" s="7">
        <v>320439</v>
      </c>
      <c r="E107" s="8" t="str">
        <f t="shared" si="13"/>
        <v>-</v>
      </c>
      <c r="F107" s="7">
        <f t="shared" si="12"/>
        <v>49679561</v>
      </c>
      <c r="G107" s="6"/>
    </row>
    <row r="108" spans="1:7" ht="23.25">
      <c r="A108" s="18" t="s">
        <v>104</v>
      </c>
      <c r="B108" s="7">
        <v>70000000</v>
      </c>
      <c r="C108" s="7">
        <v>1708339.72</v>
      </c>
      <c r="D108" s="7">
        <v>1772359.92</v>
      </c>
      <c r="E108" s="8" t="s">
        <v>9</v>
      </c>
      <c r="F108" s="7">
        <f>ABS(D108-B108)</f>
        <v>68227640.079999998</v>
      </c>
      <c r="G108" s="6"/>
    </row>
    <row r="109" spans="1:7" ht="23.25">
      <c r="A109" s="39" t="s">
        <v>105</v>
      </c>
      <c r="B109" s="11">
        <v>1100000000</v>
      </c>
      <c r="C109" s="11">
        <v>156194127.03999999</v>
      </c>
      <c r="D109" s="11">
        <v>2133239403.29</v>
      </c>
      <c r="E109" s="12" t="str">
        <f t="shared" si="13"/>
        <v>+</v>
      </c>
      <c r="F109" s="11">
        <f t="shared" si="12"/>
        <v>1033239403.29</v>
      </c>
      <c r="G109" s="6"/>
    </row>
    <row r="110" spans="1:7" ht="23.25">
      <c r="A110" s="40" t="s">
        <v>106</v>
      </c>
      <c r="B110" s="11">
        <v>79000000000</v>
      </c>
      <c r="C110" s="11">
        <v>6765770209.9200001</v>
      </c>
      <c r="D110" s="11">
        <v>21183084630.889999</v>
      </c>
      <c r="E110" s="12" t="str">
        <f t="shared" si="13"/>
        <v>-</v>
      </c>
      <c r="F110" s="11">
        <f t="shared" si="12"/>
        <v>57816915369.110001</v>
      </c>
      <c r="G110" s="6"/>
    </row>
    <row r="111" spans="1:7" ht="23.25">
      <c r="A111" s="31" t="s">
        <v>107</v>
      </c>
      <c r="B111" s="4"/>
      <c r="C111" s="4"/>
      <c r="D111" s="4"/>
      <c r="E111" s="5"/>
      <c r="F111" s="4"/>
      <c r="G111" s="6"/>
    </row>
    <row r="112" spans="1:7" ht="23.25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3.25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3.25">
      <c r="A114" s="40" t="s">
        <v>110</v>
      </c>
      <c r="B114" s="11">
        <v>79000000000</v>
      </c>
      <c r="C114" s="11">
        <v>6765770209.9200001</v>
      </c>
      <c r="D114" s="11">
        <v>21183084630.889999</v>
      </c>
      <c r="E114" s="12" t="str">
        <f>IF(D114&gt;B114,"+","-")</f>
        <v>-</v>
      </c>
      <c r="F114" s="11">
        <f>ABS(D114-B114)</f>
        <v>57816915369.110001</v>
      </c>
    </row>
    <row r="115" spans="1:6" ht="23.25">
      <c r="A115" s="43" t="s">
        <v>111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286"/>
  <sheetViews>
    <sheetView workbookViewId="0">
      <selection activeCell="B6" sqref="B6"/>
    </sheetView>
  </sheetViews>
  <sheetFormatPr defaultRowHeight="21" customHeight="1"/>
  <cols>
    <col min="1" max="1" width="47" style="1" customWidth="1"/>
    <col min="2" max="2" width="15.1406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114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239137</v>
      </c>
      <c r="D9" s="7">
        <v>1539919.57</v>
      </c>
      <c r="E9" s="8" t="str">
        <f>IF(D9&gt;B9,"+","-")</f>
        <v>-</v>
      </c>
      <c r="F9" s="7">
        <f>ABS(D9-B9)</f>
        <v>8460080.4299999997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40307374.619999997</v>
      </c>
      <c r="D10" s="7">
        <v>233547909.72</v>
      </c>
      <c r="E10" s="8" t="str">
        <f t="shared" ref="E10:E16" si="0">IF(D10&gt;B10,"+","-")</f>
        <v>-</v>
      </c>
      <c r="F10" s="7">
        <f t="shared" ref="F10:F16" si="1">ABS(D10-B10)</f>
        <v>266452090.28</v>
      </c>
      <c r="G10" s="6"/>
    </row>
    <row r="11" spans="1:7" ht="21" customHeight="1">
      <c r="A11" s="7" t="s">
        <v>16</v>
      </c>
      <c r="B11" s="7">
        <v>1140000000</v>
      </c>
      <c r="C11" s="7">
        <v>61699816</v>
      </c>
      <c r="D11" s="7">
        <v>124840488.37</v>
      </c>
      <c r="E11" s="8" t="str">
        <f t="shared" si="0"/>
        <v>-</v>
      </c>
      <c r="F11" s="7">
        <f t="shared" si="1"/>
        <v>1015159511.63</v>
      </c>
      <c r="G11" s="6"/>
    </row>
    <row r="12" spans="1:7" ht="21" customHeight="1">
      <c r="A12" s="7" t="s">
        <v>17</v>
      </c>
      <c r="B12" s="7">
        <v>1000000</v>
      </c>
      <c r="C12" s="7">
        <v>69860</v>
      </c>
      <c r="D12" s="7">
        <v>277796</v>
      </c>
      <c r="E12" s="8" t="str">
        <f t="shared" si="0"/>
        <v>-</v>
      </c>
      <c r="F12" s="7">
        <f t="shared" si="1"/>
        <v>722204</v>
      </c>
      <c r="G12" s="6"/>
    </row>
    <row r="13" spans="1:7" ht="21" customHeight="1">
      <c r="A13" s="7" t="s">
        <v>18</v>
      </c>
      <c r="B13" s="7">
        <v>220000000</v>
      </c>
      <c r="C13" s="7">
        <v>16975029.059999999</v>
      </c>
      <c r="D13" s="7">
        <v>64764405.509999998</v>
      </c>
      <c r="E13" s="8" t="str">
        <f t="shared" si="0"/>
        <v>-</v>
      </c>
      <c r="F13" s="7">
        <f t="shared" si="1"/>
        <v>155235594.49000001</v>
      </c>
      <c r="G13" s="6"/>
    </row>
    <row r="14" spans="1:7" ht="21" customHeight="1">
      <c r="A14" s="7" t="s">
        <v>19</v>
      </c>
      <c r="B14" s="7">
        <v>19000000</v>
      </c>
      <c r="C14" s="7">
        <v>1318892.25</v>
      </c>
      <c r="D14" s="7">
        <v>2505524</v>
      </c>
      <c r="E14" s="8" t="str">
        <f t="shared" si="0"/>
        <v>-</v>
      </c>
      <c r="F14" s="7">
        <f t="shared" si="1"/>
        <v>16494476</v>
      </c>
      <c r="G14" s="6"/>
    </row>
    <row r="15" spans="1:7" ht="21" customHeight="1">
      <c r="A15" s="7" t="s">
        <v>20</v>
      </c>
      <c r="B15" s="10">
        <v>7710000000</v>
      </c>
      <c r="C15" s="7">
        <v>19183530.43</v>
      </c>
      <c r="D15" s="7">
        <v>134158744.88</v>
      </c>
      <c r="E15" s="8" t="str">
        <f>IF(D15&gt;B15,"+","-")</f>
        <v>-</v>
      </c>
      <c r="F15" s="7">
        <f>ABS(D15-B15)</f>
        <v>7575841255.1199999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139793640.25999999</v>
      </c>
      <c r="D16" s="11">
        <v>561634788.04999995</v>
      </c>
      <c r="E16" s="12" t="str">
        <f t="shared" si="0"/>
        <v>-</v>
      </c>
      <c r="F16" s="11">
        <f t="shared" si="1"/>
        <v>9038365211.9500008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3117694961.4200001</v>
      </c>
      <c r="D18" s="7">
        <v>9452948208.0300007</v>
      </c>
      <c r="E18" s="8" t="str">
        <f t="shared" ref="E18:E27" si="2">IF(D18&gt;B18,"+","-")</f>
        <v>-</v>
      </c>
      <c r="F18" s="7">
        <f t="shared" ref="F18:F27" si="3">ABS(D18-B18)</f>
        <v>19347051791.970001</v>
      </c>
      <c r="G18" s="6"/>
    </row>
    <row r="19" spans="1:7" ht="21" customHeight="1">
      <c r="A19" s="7" t="s">
        <v>24</v>
      </c>
      <c r="B19" s="13">
        <v>14000000000</v>
      </c>
      <c r="C19" s="14">
        <v>1300942069.47</v>
      </c>
      <c r="D19" s="7">
        <v>8154761952.1700001</v>
      </c>
      <c r="E19" s="15" t="str">
        <f t="shared" si="2"/>
        <v>-</v>
      </c>
      <c r="F19" s="7">
        <f t="shared" si="3"/>
        <v>5845238047.8299999</v>
      </c>
      <c r="G19" s="6"/>
    </row>
    <row r="20" spans="1:7" ht="21" customHeight="1">
      <c r="A20" s="7" t="s">
        <v>25</v>
      </c>
      <c r="B20" s="13">
        <v>4900000000</v>
      </c>
      <c r="C20" s="14">
        <v>326092456.48000002</v>
      </c>
      <c r="D20" s="14">
        <v>900533759.82000005</v>
      </c>
      <c r="E20" s="8" t="s">
        <v>9</v>
      </c>
      <c r="F20" s="7">
        <f t="shared" si="3"/>
        <v>3999466240.1799998</v>
      </c>
      <c r="G20" s="6"/>
    </row>
    <row r="21" spans="1:7" ht="21" customHeight="1">
      <c r="A21" s="7" t="s">
        <v>26</v>
      </c>
      <c r="B21" s="16">
        <v>13300000000</v>
      </c>
      <c r="C21" s="14">
        <v>874189475</v>
      </c>
      <c r="D21" s="17">
        <v>4316285994</v>
      </c>
      <c r="E21" s="8" t="str">
        <f t="shared" si="2"/>
        <v>-</v>
      </c>
      <c r="F21" s="7">
        <f t="shared" si="3"/>
        <v>8983714006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577134348.65999997</v>
      </c>
      <c r="D23" s="7">
        <v>1571766405.8299999</v>
      </c>
      <c r="E23" s="8" t="str">
        <f>IF(D23&gt;B23,"+","-")</f>
        <v>-</v>
      </c>
      <c r="F23" s="7">
        <f>ABS(D23-B23)</f>
        <v>2278233594.1700001</v>
      </c>
      <c r="G23" s="6"/>
    </row>
    <row r="24" spans="1:7" ht="21" customHeight="1">
      <c r="A24" s="7" t="s">
        <v>29</v>
      </c>
      <c r="B24" s="7">
        <v>4800000</v>
      </c>
      <c r="C24" s="14">
        <v>70528</v>
      </c>
      <c r="D24" s="14">
        <v>227039.1</v>
      </c>
      <c r="E24" s="8" t="s">
        <v>9</v>
      </c>
      <c r="F24" s="7">
        <f>ABS(D24-B24)</f>
        <v>4572960.9000000004</v>
      </c>
      <c r="G24" s="6"/>
    </row>
    <row r="25" spans="1:7" ht="21" customHeight="1">
      <c r="A25" s="7" t="s">
        <v>30</v>
      </c>
      <c r="B25" s="7">
        <v>200000</v>
      </c>
      <c r="C25" s="14">
        <v>44740</v>
      </c>
      <c r="D25" s="14">
        <v>54280</v>
      </c>
      <c r="E25" s="8" t="s">
        <v>9</v>
      </c>
      <c r="F25" s="7">
        <f>ABS(D25-B25)</f>
        <v>145720</v>
      </c>
      <c r="G25" s="6"/>
    </row>
    <row r="26" spans="1:7" ht="21" customHeight="1">
      <c r="A26" s="7" t="s">
        <v>31</v>
      </c>
      <c r="B26" s="7">
        <v>145000000</v>
      </c>
      <c r="C26" s="7">
        <v>2854700</v>
      </c>
      <c r="D26" s="7">
        <v>11928205</v>
      </c>
      <c r="E26" s="8" t="str">
        <f>IF(D26&gt;B26,"+","-")</f>
        <v>-</v>
      </c>
      <c r="F26" s="7">
        <f>ABS(D26-B26)</f>
        <v>133071795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6199023279.0299997</v>
      </c>
      <c r="D27" s="21">
        <v>24408505843.950001</v>
      </c>
      <c r="E27" s="12" t="str">
        <f t="shared" si="2"/>
        <v>-</v>
      </c>
      <c r="F27" s="11">
        <f t="shared" si="3"/>
        <v>40591494156.050003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6338816919.29</v>
      </c>
      <c r="D28" s="23">
        <v>24970140632</v>
      </c>
      <c r="E28" s="24" t="str">
        <f>IF(D28&gt;B28,"+","-")</f>
        <v>-</v>
      </c>
      <c r="F28" s="23">
        <f>ABS(D28-B28)</f>
        <v>49629859368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48418325</v>
      </c>
      <c r="D31" s="7">
        <v>175487860</v>
      </c>
      <c r="E31" s="8" t="str">
        <f t="shared" ref="E31:E38" si="4">IF(D31&gt;B31,"+","-")</f>
        <v>-</v>
      </c>
      <c r="F31" s="7">
        <f t="shared" ref="F31:F42" si="5">ABS(D31-B31)</f>
        <v>624512140</v>
      </c>
      <c r="G31" s="6"/>
    </row>
    <row r="32" spans="1:7" ht="21" customHeight="1">
      <c r="A32" s="7" t="s">
        <v>37</v>
      </c>
      <c r="B32" s="7">
        <v>42700000</v>
      </c>
      <c r="C32" s="7">
        <v>3175280</v>
      </c>
      <c r="D32" s="7">
        <v>11133220</v>
      </c>
      <c r="E32" s="8" t="str">
        <f t="shared" si="4"/>
        <v>-</v>
      </c>
      <c r="F32" s="7">
        <f t="shared" si="5"/>
        <v>31566780</v>
      </c>
      <c r="G32" s="6"/>
    </row>
    <row r="33" spans="1:7" ht="21" customHeight="1">
      <c r="A33" s="7" t="s">
        <v>38</v>
      </c>
      <c r="B33" s="7">
        <v>42000000</v>
      </c>
      <c r="C33" s="7">
        <v>2546911.46</v>
      </c>
      <c r="D33" s="7">
        <v>13506914.960000001</v>
      </c>
      <c r="E33" s="8" t="str">
        <f t="shared" si="4"/>
        <v>-</v>
      </c>
      <c r="F33" s="7">
        <f t="shared" si="5"/>
        <v>28493085.039999999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4736946.51</v>
      </c>
      <c r="D34" s="7">
        <v>17940927.66</v>
      </c>
      <c r="E34" s="8" t="str">
        <f t="shared" si="4"/>
        <v>-</v>
      </c>
      <c r="F34" s="7">
        <f t="shared" si="5"/>
        <v>42059072.340000004</v>
      </c>
      <c r="G34" s="6"/>
    </row>
    <row r="35" spans="1:7" ht="21" customHeight="1">
      <c r="A35" s="7" t="s">
        <v>40</v>
      </c>
      <c r="B35" s="7">
        <v>10000</v>
      </c>
      <c r="C35" s="14">
        <v>200</v>
      </c>
      <c r="D35" s="14">
        <v>400</v>
      </c>
      <c r="E35" s="8" t="str">
        <f t="shared" si="4"/>
        <v>-</v>
      </c>
      <c r="F35" s="7">
        <f t="shared" si="5"/>
        <v>9600</v>
      </c>
      <c r="G35" s="6"/>
    </row>
    <row r="36" spans="1:7" ht="21" customHeight="1">
      <c r="A36" s="7" t="s">
        <v>41</v>
      </c>
      <c r="B36" s="7">
        <v>77000000</v>
      </c>
      <c r="C36" s="7">
        <v>6457120</v>
      </c>
      <c r="D36" s="7">
        <v>6589990</v>
      </c>
      <c r="E36" s="8" t="str">
        <f t="shared" si="4"/>
        <v>-</v>
      </c>
      <c r="F36" s="7">
        <f t="shared" si="5"/>
        <v>70410010</v>
      </c>
      <c r="G36" s="6"/>
    </row>
    <row r="37" spans="1:7" ht="21" customHeight="1">
      <c r="A37" s="7" t="s">
        <v>42</v>
      </c>
      <c r="B37" s="25">
        <v>900000</v>
      </c>
      <c r="C37" s="7">
        <v>64400</v>
      </c>
      <c r="D37" s="7">
        <v>223551</v>
      </c>
      <c r="E37" s="8" t="str">
        <f t="shared" si="4"/>
        <v>-</v>
      </c>
      <c r="F37" s="7">
        <f t="shared" si="5"/>
        <v>676449</v>
      </c>
      <c r="G37" s="6"/>
    </row>
    <row r="38" spans="1:7" ht="21" customHeight="1">
      <c r="A38" s="7" t="s">
        <v>43</v>
      </c>
      <c r="B38" s="25">
        <v>13000000</v>
      </c>
      <c r="C38" s="7">
        <v>776050</v>
      </c>
      <c r="D38" s="7">
        <v>3245300</v>
      </c>
      <c r="E38" s="8" t="str">
        <f t="shared" si="4"/>
        <v>-</v>
      </c>
      <c r="F38" s="7">
        <f t="shared" si="5"/>
        <v>9754700</v>
      </c>
      <c r="G38" s="6"/>
    </row>
    <row r="39" spans="1:7" s="9" customFormat="1" ht="21" customHeight="1">
      <c r="A39" s="7" t="s">
        <v>44</v>
      </c>
      <c r="B39" s="7">
        <v>310000</v>
      </c>
      <c r="C39" s="14" t="s">
        <v>9</v>
      </c>
      <c r="D39" s="14" t="s">
        <v>9</v>
      </c>
      <c r="E39" s="8" t="s">
        <v>9</v>
      </c>
      <c r="F39" s="7">
        <f>ABS(B39)</f>
        <v>310000</v>
      </c>
      <c r="G39" s="6"/>
    </row>
    <row r="40" spans="1:7" s="9" customFormat="1" ht="21" customHeight="1">
      <c r="A40" s="7" t="s">
        <v>45</v>
      </c>
      <c r="B40" s="7">
        <v>80000</v>
      </c>
      <c r="C40" s="14">
        <v>250</v>
      </c>
      <c r="D40" s="14">
        <v>5125</v>
      </c>
      <c r="E40" s="8" t="s">
        <v>9</v>
      </c>
      <c r="F40" s="7">
        <f t="shared" si="5"/>
        <v>74875</v>
      </c>
      <c r="G40" s="6"/>
    </row>
    <row r="41" spans="1:7" s="9" customFormat="1" ht="21" customHeight="1">
      <c r="A41" s="7" t="s">
        <v>46</v>
      </c>
      <c r="B41" s="7">
        <v>42700000</v>
      </c>
      <c r="C41" s="14" t="s">
        <v>9</v>
      </c>
      <c r="D41" s="14" t="s">
        <v>9</v>
      </c>
      <c r="E41" s="8" t="s">
        <v>9</v>
      </c>
      <c r="F41" s="7">
        <f>ABS(B41)</f>
        <v>42700000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500</v>
      </c>
      <c r="D42" s="14">
        <v>0</v>
      </c>
      <c r="E42" s="8" t="s">
        <v>9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7774812</v>
      </c>
      <c r="D52" s="7">
        <v>36960900</v>
      </c>
      <c r="E52" s="8" t="str">
        <f t="shared" si="6"/>
        <v>-</v>
      </c>
      <c r="F52" s="7">
        <f t="shared" si="7"/>
        <v>56039100</v>
      </c>
      <c r="G52" s="6"/>
    </row>
    <row r="53" spans="1:7" s="9" customFormat="1" ht="21" customHeight="1">
      <c r="A53" s="7" t="s">
        <v>54</v>
      </c>
      <c r="B53" s="7">
        <v>300000</v>
      </c>
      <c r="C53" s="14" t="s">
        <v>9</v>
      </c>
      <c r="D53" s="14" t="s">
        <v>9</v>
      </c>
      <c r="E53" s="8" t="s">
        <v>9</v>
      </c>
      <c r="F53" s="7">
        <f>B53</f>
        <v>300000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73949894.969999999</v>
      </c>
      <c r="D55" s="11">
        <v>265094188.62</v>
      </c>
      <c r="E55" s="12" t="str">
        <f t="shared" si="6"/>
        <v>-</v>
      </c>
      <c r="F55" s="11">
        <f t="shared" si="7"/>
        <v>1834905811.3800001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8873990.5999999996</v>
      </c>
      <c r="D57" s="7">
        <v>54597794.200000003</v>
      </c>
      <c r="E57" s="8" t="str">
        <f>IF(D57&gt;B57,"+","-")</f>
        <v>-</v>
      </c>
      <c r="F57" s="7">
        <f>ABS(D57-B57)</f>
        <v>83402205.799999997</v>
      </c>
      <c r="G57" s="6"/>
    </row>
    <row r="58" spans="1:7" ht="21" customHeight="1">
      <c r="A58" s="7" t="s">
        <v>59</v>
      </c>
      <c r="B58" s="7">
        <v>22000000</v>
      </c>
      <c r="C58" s="7">
        <v>2240005</v>
      </c>
      <c r="D58" s="7">
        <v>7474525</v>
      </c>
      <c r="E58" s="8" t="str">
        <f t="shared" ref="E58:E61" si="8">IF(D58&gt;B58,"+","-")</f>
        <v>-</v>
      </c>
      <c r="F58" s="7">
        <f t="shared" ref="F58:F65" si="9">ABS(D58-B58)</f>
        <v>14525475</v>
      </c>
      <c r="G58" s="6"/>
    </row>
    <row r="59" spans="1:7" ht="21" customHeight="1">
      <c r="A59" s="7" t="s">
        <v>60</v>
      </c>
      <c r="B59" s="7">
        <v>200000</v>
      </c>
      <c r="C59" s="7">
        <v>18870</v>
      </c>
      <c r="D59" s="7">
        <v>97255</v>
      </c>
      <c r="E59" s="8" t="str">
        <f t="shared" si="8"/>
        <v>-</v>
      </c>
      <c r="F59" s="7">
        <f t="shared" si="9"/>
        <v>102745</v>
      </c>
      <c r="G59" s="6"/>
    </row>
    <row r="60" spans="1:7" ht="21" customHeight="1">
      <c r="A60" s="7" t="s">
        <v>61</v>
      </c>
      <c r="B60" s="7">
        <v>3000000</v>
      </c>
      <c r="C60" s="14">
        <v>165800</v>
      </c>
      <c r="D60" s="7">
        <v>985810</v>
      </c>
      <c r="E60" s="8" t="str">
        <f t="shared" si="8"/>
        <v>-</v>
      </c>
      <c r="F60" s="7">
        <f t="shared" si="9"/>
        <v>2014190</v>
      </c>
      <c r="G60" s="6"/>
    </row>
    <row r="61" spans="1:7" ht="21" customHeight="1">
      <c r="A61" s="7" t="s">
        <v>62</v>
      </c>
      <c r="B61" s="7">
        <v>300000</v>
      </c>
      <c r="C61" s="7">
        <v>31500</v>
      </c>
      <c r="D61" s="7">
        <v>153500</v>
      </c>
      <c r="E61" s="8" t="str">
        <f t="shared" si="8"/>
        <v>-</v>
      </c>
      <c r="F61" s="7">
        <f t="shared" si="9"/>
        <v>146500</v>
      </c>
      <c r="G61" s="6"/>
    </row>
    <row r="62" spans="1:7" ht="21" customHeight="1">
      <c r="A62" s="7" t="s">
        <v>63</v>
      </c>
      <c r="B62" s="7">
        <v>1500000</v>
      </c>
      <c r="C62" s="14">
        <v>36050</v>
      </c>
      <c r="D62" s="7">
        <v>276820</v>
      </c>
      <c r="E62" s="8" t="s">
        <v>9</v>
      </c>
      <c r="F62" s="7">
        <f t="shared" si="9"/>
        <v>1223180</v>
      </c>
      <c r="G62" s="6"/>
    </row>
    <row r="63" spans="1:7" ht="21" customHeight="1">
      <c r="A63" s="7" t="s">
        <v>64</v>
      </c>
      <c r="B63" s="7">
        <v>15000000</v>
      </c>
      <c r="C63" s="7">
        <v>1247246</v>
      </c>
      <c r="D63" s="7">
        <v>4627810</v>
      </c>
      <c r="E63" s="8" t="s">
        <v>9</v>
      </c>
      <c r="F63" s="7">
        <f t="shared" si="9"/>
        <v>10372190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12613461.6</v>
      </c>
      <c r="D65" s="11">
        <v>68213514.200000003</v>
      </c>
      <c r="E65" s="12" t="str">
        <f>IF(D65&gt;B65,"+","-")</f>
        <v>-</v>
      </c>
      <c r="F65" s="11">
        <f t="shared" si="9"/>
        <v>111786485.8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7038523</v>
      </c>
      <c r="D67" s="7">
        <v>26210552.25</v>
      </c>
      <c r="E67" s="8" t="str">
        <f>IF(D67&gt;B67,"+","-")</f>
        <v>-</v>
      </c>
      <c r="F67" s="7">
        <f>ABS(D67-B67)</f>
        <v>83789447.75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7038523</v>
      </c>
      <c r="D68" s="11">
        <v>26210552.25</v>
      </c>
      <c r="E68" s="12" t="str">
        <f t="shared" ref="E68:E82" si="10">IF(D68&gt;B68,"+","-")</f>
        <v>-</v>
      </c>
      <c r="F68" s="11">
        <f>ABS(D68-B68)</f>
        <v>83789447.75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1848681</v>
      </c>
      <c r="D70" s="7">
        <v>1955315</v>
      </c>
      <c r="E70" s="8" t="str">
        <f t="shared" si="10"/>
        <v>-</v>
      </c>
      <c r="F70" s="7">
        <f t="shared" ref="F70:F83" si="11">ABS(D70-B70)</f>
        <v>13044685</v>
      </c>
      <c r="G70" s="6"/>
    </row>
    <row r="71" spans="1:7" ht="21" customHeight="1">
      <c r="A71" s="7" t="s">
        <v>72</v>
      </c>
      <c r="B71" s="7">
        <v>500000</v>
      </c>
      <c r="C71" s="7">
        <v>15200</v>
      </c>
      <c r="D71" s="7">
        <v>89544</v>
      </c>
      <c r="E71" s="8" t="str">
        <f t="shared" si="10"/>
        <v>-</v>
      </c>
      <c r="F71" s="7">
        <f t="shared" si="11"/>
        <v>410456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32720</v>
      </c>
      <c r="D72" s="14">
        <v>110400</v>
      </c>
      <c r="E72" s="8" t="s">
        <v>9</v>
      </c>
      <c r="F72" s="7">
        <f t="shared" si="11"/>
        <v>889600</v>
      </c>
      <c r="G72" s="6"/>
    </row>
    <row r="73" spans="1:7" ht="21" customHeight="1">
      <c r="A73" s="7" t="s">
        <v>74</v>
      </c>
      <c r="B73" s="7">
        <v>5000000</v>
      </c>
      <c r="C73" s="7">
        <v>440105</v>
      </c>
      <c r="D73" s="7">
        <v>2677263.5</v>
      </c>
      <c r="E73" s="8" t="str">
        <f t="shared" si="10"/>
        <v>-</v>
      </c>
      <c r="F73" s="7">
        <f t="shared" si="11"/>
        <v>2322736.5</v>
      </c>
      <c r="G73" s="6"/>
    </row>
    <row r="74" spans="1:7" ht="21" customHeight="1">
      <c r="A74" s="7" t="s">
        <v>75</v>
      </c>
      <c r="B74" s="7">
        <v>4000000</v>
      </c>
      <c r="C74" s="14">
        <v>138120</v>
      </c>
      <c r="D74" s="7">
        <v>668370</v>
      </c>
      <c r="E74" s="8" t="str">
        <f t="shared" si="10"/>
        <v>-</v>
      </c>
      <c r="F74" s="7">
        <f t="shared" si="11"/>
        <v>3331630</v>
      </c>
      <c r="G74" s="6"/>
    </row>
    <row r="75" spans="1:7" ht="21" customHeight="1">
      <c r="A75" s="7" t="s">
        <v>76</v>
      </c>
      <c r="B75" s="7">
        <v>80000</v>
      </c>
      <c r="C75" s="14">
        <v>8000</v>
      </c>
      <c r="D75" s="14">
        <v>31280</v>
      </c>
      <c r="E75" s="8" t="s">
        <v>9</v>
      </c>
      <c r="F75" s="7">
        <f t="shared" si="11"/>
        <v>48720</v>
      </c>
      <c r="G75" s="6"/>
    </row>
    <row r="76" spans="1:7" ht="21" customHeight="1">
      <c r="A76" s="7" t="s">
        <v>77</v>
      </c>
      <c r="B76" s="7">
        <v>7700000</v>
      </c>
      <c r="C76" s="7">
        <v>535040</v>
      </c>
      <c r="D76" s="7">
        <v>2183460</v>
      </c>
      <c r="E76" s="8" t="str">
        <f>IF(D76&gt;B76,"+","-")</f>
        <v>-</v>
      </c>
      <c r="F76" s="7">
        <f>ABS(D76-B76)</f>
        <v>5516540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723490</v>
      </c>
      <c r="D77" s="7">
        <v>3476600</v>
      </c>
      <c r="E77" s="8" t="str">
        <f>IF(D77&gt;B77,"+","-")</f>
        <v>-</v>
      </c>
      <c r="F77" s="7">
        <f>ABS(D77-B77)</f>
        <v>10523400</v>
      </c>
      <c r="G77" s="6"/>
    </row>
    <row r="78" spans="1:7" ht="21" customHeight="1">
      <c r="A78" s="7" t="s">
        <v>79</v>
      </c>
      <c r="B78" s="7">
        <v>10000</v>
      </c>
      <c r="C78" s="14">
        <v>2020</v>
      </c>
      <c r="D78" s="14">
        <v>12120</v>
      </c>
      <c r="E78" s="8" t="str">
        <f t="shared" si="10"/>
        <v>+</v>
      </c>
      <c r="F78" s="7">
        <f>ABS(D78-B78)</f>
        <v>2120</v>
      </c>
      <c r="G78" s="6"/>
    </row>
    <row r="79" spans="1:7" ht="21" customHeight="1">
      <c r="A79" s="7" t="s">
        <v>80</v>
      </c>
      <c r="B79" s="7">
        <v>12500000</v>
      </c>
      <c r="C79" s="14">
        <v>7599000</v>
      </c>
      <c r="D79" s="7">
        <v>20031701</v>
      </c>
      <c r="E79" s="8" t="str">
        <f t="shared" si="10"/>
        <v>+</v>
      </c>
      <c r="F79" s="7">
        <f t="shared" si="11"/>
        <v>7531701</v>
      </c>
      <c r="G79" s="6"/>
    </row>
    <row r="80" spans="1:7" ht="21" customHeight="1">
      <c r="A80" s="7" t="s">
        <v>81</v>
      </c>
      <c r="B80" s="7">
        <v>150000</v>
      </c>
      <c r="C80" s="14">
        <v>6065</v>
      </c>
      <c r="D80" s="7">
        <v>23465</v>
      </c>
      <c r="E80" s="8" t="str">
        <f t="shared" si="10"/>
        <v>-</v>
      </c>
      <c r="F80" s="7">
        <f t="shared" si="11"/>
        <v>126535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11348441</v>
      </c>
      <c r="D82" s="11">
        <v>31259518.5</v>
      </c>
      <c r="E82" s="12" t="str">
        <f t="shared" si="10"/>
        <v>-</v>
      </c>
      <c r="F82" s="11">
        <f t="shared" si="11"/>
        <v>28740481.5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104950320.56999999</v>
      </c>
      <c r="D83" s="23">
        <v>390777773.56999999</v>
      </c>
      <c r="E83" s="24" t="str">
        <f>IF(D83&gt;B83,"+","-")</f>
        <v>-</v>
      </c>
      <c r="F83" s="11">
        <f t="shared" si="11"/>
        <v>2059222226.4300001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3189256.83</v>
      </c>
      <c r="D91" s="7">
        <v>31101912.329999998</v>
      </c>
      <c r="E91" s="8" t="str">
        <f>IF(D91&gt;B91,"+","-")</f>
        <v>-</v>
      </c>
      <c r="F91" s="7">
        <f>ABS(D91-B91)</f>
        <v>118898087.67</v>
      </c>
      <c r="G91" s="6"/>
    </row>
    <row r="92" spans="1:7" ht="21" customHeight="1">
      <c r="A92" s="18" t="s">
        <v>88</v>
      </c>
      <c r="B92" s="7">
        <v>29990000</v>
      </c>
      <c r="C92" s="14" t="s">
        <v>9</v>
      </c>
      <c r="D92" s="14" t="s">
        <v>9</v>
      </c>
      <c r="E92" s="8" t="str">
        <f>IF(D92&gt;B92,"+","-")</f>
        <v>+</v>
      </c>
      <c r="F92" s="7">
        <f>B92</f>
        <v>29990000</v>
      </c>
      <c r="G92" s="6"/>
    </row>
    <row r="93" spans="1:7" ht="21" customHeight="1">
      <c r="A93" s="18" t="s">
        <v>89</v>
      </c>
      <c r="B93" s="7">
        <v>620000000</v>
      </c>
      <c r="C93" s="14">
        <v>41928078.700000003</v>
      </c>
      <c r="D93" s="7">
        <v>146709485.09</v>
      </c>
      <c r="E93" s="8" t="str">
        <f>IF(D93&gt;B93,"+","-")</f>
        <v>-</v>
      </c>
      <c r="F93" s="7">
        <f>ABS(D93-B93)</f>
        <v>473290514.90999997</v>
      </c>
      <c r="G93" s="6"/>
    </row>
    <row r="94" spans="1:7" ht="21" customHeight="1">
      <c r="A94" s="18" t="s">
        <v>90</v>
      </c>
      <c r="B94" s="7">
        <v>10000</v>
      </c>
      <c r="C94" s="14" t="s">
        <v>9</v>
      </c>
      <c r="D94" s="14" t="s">
        <v>9</v>
      </c>
      <c r="E94" s="8" t="str">
        <f>IF(D94&gt;B94,"+","-")</f>
        <v>+</v>
      </c>
      <c r="F94" s="7">
        <f>B94</f>
        <v>10000</v>
      </c>
      <c r="G94" s="6"/>
    </row>
    <row r="95" spans="1:7" ht="21" customHeight="1">
      <c r="A95" s="32" t="s">
        <v>91</v>
      </c>
      <c r="B95" s="11">
        <v>800000000</v>
      </c>
      <c r="C95" s="11">
        <v>45117335.530000001</v>
      </c>
      <c r="D95" s="11">
        <v>177811397.41999999</v>
      </c>
      <c r="E95" s="12" t="str">
        <f>IF(D95&gt;B95,"+","-")</f>
        <v>-</v>
      </c>
      <c r="F95" s="11">
        <f>ABS(D95-B95)</f>
        <v>622188602.58000004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12135490.76</v>
      </c>
      <c r="D103" s="7">
        <v>850304727.05999994</v>
      </c>
      <c r="E103" s="38" t="s">
        <v>9</v>
      </c>
      <c r="F103" s="14">
        <f t="shared" si="12"/>
        <v>700304727.05999994</v>
      </c>
      <c r="G103" s="6"/>
    </row>
    <row r="104" spans="1:7" ht="21" customHeight="1">
      <c r="A104" s="18" t="s">
        <v>100</v>
      </c>
      <c r="B104" s="7">
        <v>10000000</v>
      </c>
      <c r="C104" s="14">
        <v>1327600</v>
      </c>
      <c r="D104" s="7">
        <v>2192100</v>
      </c>
      <c r="E104" s="8" t="str">
        <f>IF(D104&gt;B104,"+","-")</f>
        <v>-</v>
      </c>
      <c r="F104" s="14">
        <f t="shared" si="12"/>
        <v>7807900</v>
      </c>
      <c r="G104" s="6"/>
    </row>
    <row r="105" spans="1:7" ht="21" customHeight="1">
      <c r="A105" s="18" t="s">
        <v>101</v>
      </c>
      <c r="B105" s="7">
        <v>800000000</v>
      </c>
      <c r="C105" s="7">
        <v>20386258.079999998</v>
      </c>
      <c r="D105" s="7">
        <v>1303665540.3199999</v>
      </c>
      <c r="E105" s="8" t="str">
        <f>IF(D105&gt;B105,"+","-")</f>
        <v>+</v>
      </c>
      <c r="F105" s="14">
        <f t="shared" si="12"/>
        <v>503665540.31999993</v>
      </c>
      <c r="G105" s="6"/>
    </row>
    <row r="106" spans="1:7" ht="21" customHeight="1">
      <c r="A106" s="18" t="s">
        <v>102</v>
      </c>
      <c r="B106" s="7">
        <v>20000000</v>
      </c>
      <c r="C106" s="7">
        <v>1097492.1399999999</v>
      </c>
      <c r="D106" s="7">
        <v>9931077.9700000007</v>
      </c>
      <c r="E106" s="8" t="str">
        <f t="shared" ref="E106:E110" si="13">IF(D106&gt;B106,"+","-")</f>
        <v>-</v>
      </c>
      <c r="F106" s="7">
        <f t="shared" si="12"/>
        <v>10068922.029999999</v>
      </c>
      <c r="G106" s="6"/>
    </row>
    <row r="107" spans="1:7" ht="21" customHeight="1">
      <c r="A107" s="18" t="s">
        <v>103</v>
      </c>
      <c r="B107" s="7">
        <v>50000000</v>
      </c>
      <c r="C107" s="7">
        <v>7644490</v>
      </c>
      <c r="D107" s="7">
        <v>7964929</v>
      </c>
      <c r="E107" s="8" t="str">
        <f t="shared" si="13"/>
        <v>-</v>
      </c>
      <c r="F107" s="7">
        <f t="shared" si="12"/>
        <v>42035071</v>
      </c>
      <c r="G107" s="6"/>
    </row>
    <row r="108" spans="1:7" ht="21" customHeight="1">
      <c r="A108" s="18" t="s">
        <v>104</v>
      </c>
      <c r="B108" s="7">
        <v>70000000</v>
      </c>
      <c r="C108" s="7">
        <v>354531.64</v>
      </c>
      <c r="D108" s="7">
        <v>2126891.56</v>
      </c>
      <c r="E108" s="8" t="s">
        <v>9</v>
      </c>
      <c r="F108" s="7">
        <f>ABS(D108-B108)</f>
        <v>67873108.439999998</v>
      </c>
      <c r="G108" s="6"/>
    </row>
    <row r="109" spans="1:7" ht="21" customHeight="1">
      <c r="A109" s="39" t="s">
        <v>105</v>
      </c>
      <c r="B109" s="11">
        <v>1100000000</v>
      </c>
      <c r="C109" s="11">
        <v>42945862.619999997</v>
      </c>
      <c r="D109" s="11">
        <v>2176185265.9099998</v>
      </c>
      <c r="E109" s="12" t="str">
        <f t="shared" si="13"/>
        <v>+</v>
      </c>
      <c r="F109" s="11">
        <f t="shared" si="12"/>
        <v>1076185265.9099998</v>
      </c>
      <c r="G109" s="6"/>
    </row>
    <row r="110" spans="1:7" ht="21" customHeight="1">
      <c r="A110" s="40" t="s">
        <v>106</v>
      </c>
      <c r="B110" s="11">
        <v>79000000000</v>
      </c>
      <c r="C110" s="11">
        <v>6531830438.0100002</v>
      </c>
      <c r="D110" s="11">
        <v>27714915068.900002</v>
      </c>
      <c r="E110" s="12" t="str">
        <f t="shared" si="13"/>
        <v>-</v>
      </c>
      <c r="F110" s="11">
        <f t="shared" si="12"/>
        <v>51285084931.099998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79000000000</v>
      </c>
      <c r="C114" s="11">
        <v>6531830438.0100002</v>
      </c>
      <c r="D114" s="11">
        <v>27714915068.900002</v>
      </c>
      <c r="E114" s="12" t="str">
        <f>IF(D114&gt;B114,"+","-")</f>
        <v>-</v>
      </c>
      <c r="F114" s="11">
        <f>ABS(D114-B114)</f>
        <v>51285084931.099998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G286"/>
  <sheetViews>
    <sheetView workbookViewId="0">
      <selection activeCell="B6" sqref="B6"/>
    </sheetView>
  </sheetViews>
  <sheetFormatPr defaultRowHeight="21"/>
  <cols>
    <col min="1" max="1" width="47" style="1" customWidth="1"/>
    <col min="2" max="2" width="15.1406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115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3.25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3.25">
      <c r="A6" s="4" t="s">
        <v>11</v>
      </c>
      <c r="B6" s="4"/>
      <c r="C6" s="4"/>
      <c r="D6" s="4"/>
      <c r="E6" s="5"/>
      <c r="F6" s="4"/>
      <c r="G6" s="6"/>
    </row>
    <row r="7" spans="1:7" ht="23.25">
      <c r="A7" s="7" t="s">
        <v>12</v>
      </c>
      <c r="B7" s="7"/>
      <c r="C7" s="7"/>
      <c r="D7" s="7"/>
      <c r="E7" s="8"/>
      <c r="F7" s="7"/>
      <c r="G7" s="6"/>
    </row>
    <row r="8" spans="1:7" ht="23.25">
      <c r="A8" s="7" t="s">
        <v>13</v>
      </c>
      <c r="B8" s="7"/>
      <c r="C8" s="7"/>
      <c r="D8" s="7"/>
      <c r="E8" s="8"/>
      <c r="F8" s="7"/>
      <c r="G8" s="6"/>
    </row>
    <row r="9" spans="1:7" ht="23.25">
      <c r="A9" s="7" t="s">
        <v>14</v>
      </c>
      <c r="B9" s="7">
        <v>10000000</v>
      </c>
      <c r="C9" s="7">
        <v>179283.08</v>
      </c>
      <c r="D9" s="7">
        <v>1719202.65</v>
      </c>
      <c r="E9" s="8" t="str">
        <f>IF(D9&gt;B9,"+","-")</f>
        <v>-</v>
      </c>
      <c r="F9" s="7">
        <f>ABS(D9-B9)</f>
        <v>8280797.3499999996</v>
      </c>
      <c r="G9" s="6"/>
    </row>
    <row r="10" spans="1:7" s="9" customFormat="1" ht="23.25">
      <c r="A10" s="7" t="s">
        <v>15</v>
      </c>
      <c r="B10" s="7">
        <v>500000000</v>
      </c>
      <c r="C10" s="7">
        <v>24572771.940000001</v>
      </c>
      <c r="D10" s="7">
        <v>258120681.66</v>
      </c>
      <c r="E10" s="8" t="str">
        <f t="shared" ref="E10:E16" si="0">IF(D10&gt;B10,"+","-")</f>
        <v>-</v>
      </c>
      <c r="F10" s="7">
        <f t="shared" ref="F10:F16" si="1">ABS(D10-B10)</f>
        <v>241879318.34</v>
      </c>
      <c r="G10" s="6"/>
    </row>
    <row r="11" spans="1:7" ht="23.25">
      <c r="A11" s="7" t="s">
        <v>16</v>
      </c>
      <c r="B11" s="7">
        <v>1140000000</v>
      </c>
      <c r="C11" s="7">
        <v>146598956.24000001</v>
      </c>
      <c r="D11" s="7">
        <v>271439444.61000001</v>
      </c>
      <c r="E11" s="8" t="str">
        <f t="shared" si="0"/>
        <v>-</v>
      </c>
      <c r="F11" s="7">
        <f t="shared" si="1"/>
        <v>868560555.38999999</v>
      </c>
      <c r="G11" s="6"/>
    </row>
    <row r="12" spans="1:7" ht="23.25">
      <c r="A12" s="7" t="s">
        <v>17</v>
      </c>
      <c r="B12" s="7">
        <v>1000000</v>
      </c>
      <c r="C12" s="7">
        <v>68604</v>
      </c>
      <c r="D12" s="7">
        <v>346400</v>
      </c>
      <c r="E12" s="8" t="str">
        <f t="shared" si="0"/>
        <v>-</v>
      </c>
      <c r="F12" s="7">
        <f t="shared" si="1"/>
        <v>653600</v>
      </c>
      <c r="G12" s="6"/>
    </row>
    <row r="13" spans="1:7" ht="23.25">
      <c r="A13" s="7" t="s">
        <v>18</v>
      </c>
      <c r="B13" s="7">
        <v>220000000</v>
      </c>
      <c r="C13" s="7">
        <v>15973301.67</v>
      </c>
      <c r="D13" s="7">
        <v>80637707.180000007</v>
      </c>
      <c r="E13" s="8" t="str">
        <f t="shared" si="0"/>
        <v>-</v>
      </c>
      <c r="F13" s="7">
        <f t="shared" si="1"/>
        <v>139362292.81999999</v>
      </c>
      <c r="G13" s="6"/>
    </row>
    <row r="14" spans="1:7" ht="23.25">
      <c r="A14" s="7" t="s">
        <v>19</v>
      </c>
      <c r="B14" s="7">
        <v>19000000</v>
      </c>
      <c r="C14" s="7">
        <v>816028.25</v>
      </c>
      <c r="D14" s="7">
        <v>3321552.25</v>
      </c>
      <c r="E14" s="8" t="str">
        <f t="shared" si="0"/>
        <v>-</v>
      </c>
      <c r="F14" s="7">
        <f t="shared" si="1"/>
        <v>15678447.75</v>
      </c>
      <c r="G14" s="6"/>
    </row>
    <row r="15" spans="1:7" ht="23.25">
      <c r="A15" s="7" t="s">
        <v>20</v>
      </c>
      <c r="B15" s="10">
        <v>7710000000</v>
      </c>
      <c r="C15" s="7">
        <v>17141091.789999999</v>
      </c>
      <c r="D15" s="7">
        <v>151299836.66999999</v>
      </c>
      <c r="E15" s="8" t="str">
        <f>IF(D15&gt;B15,"+","-")</f>
        <v>-</v>
      </c>
      <c r="F15" s="7">
        <f>ABS(D15-B15)</f>
        <v>7558700163.3299999</v>
      </c>
      <c r="G15" s="6"/>
    </row>
    <row r="16" spans="1:7" ht="23.25">
      <c r="A16" s="7" t="s">
        <v>21</v>
      </c>
      <c r="B16" s="11">
        <f>SUM(B9:B15)</f>
        <v>9600000000</v>
      </c>
      <c r="C16" s="11">
        <v>205250036.97</v>
      </c>
      <c r="D16" s="11">
        <v>766884825.01999998</v>
      </c>
      <c r="E16" s="12" t="str">
        <f t="shared" si="0"/>
        <v>-</v>
      </c>
      <c r="F16" s="11">
        <f t="shared" si="1"/>
        <v>8833115174.9799995</v>
      </c>
      <c r="G16" s="6"/>
    </row>
    <row r="17" spans="1:7" ht="23.25">
      <c r="A17" s="7" t="s">
        <v>22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23</v>
      </c>
      <c r="B18" s="13">
        <v>28800000000</v>
      </c>
      <c r="C18" s="7">
        <v>5550395043.6800003</v>
      </c>
      <c r="D18" s="7">
        <v>15003343251.709999</v>
      </c>
      <c r="E18" s="8" t="str">
        <f t="shared" ref="E18:E27" si="2">IF(D18&gt;B18,"+","-")</f>
        <v>-</v>
      </c>
      <c r="F18" s="7">
        <f t="shared" ref="F18:F27" si="3">ABS(D18-B18)</f>
        <v>13796656748.290001</v>
      </c>
      <c r="G18" s="6"/>
    </row>
    <row r="19" spans="1:7" ht="23.25">
      <c r="A19" s="7" t="s">
        <v>24</v>
      </c>
      <c r="B19" s="13">
        <v>14000000000</v>
      </c>
      <c r="C19" s="14">
        <v>472509614.88</v>
      </c>
      <c r="D19" s="7">
        <v>8627271567.0499992</v>
      </c>
      <c r="E19" s="15" t="str">
        <f t="shared" si="2"/>
        <v>-</v>
      </c>
      <c r="F19" s="7">
        <f t="shared" si="3"/>
        <v>5372728432.9500008</v>
      </c>
      <c r="G19" s="6"/>
    </row>
    <row r="20" spans="1:7" ht="23.25">
      <c r="A20" s="7" t="s">
        <v>25</v>
      </c>
      <c r="B20" s="13">
        <v>4900000000</v>
      </c>
      <c r="C20" s="14">
        <v>650820031.88</v>
      </c>
      <c r="D20" s="14">
        <v>1551353791.7</v>
      </c>
      <c r="E20" s="8" t="s">
        <v>9</v>
      </c>
      <c r="F20" s="7">
        <f t="shared" si="3"/>
        <v>3348646208.3000002</v>
      </c>
      <c r="G20" s="6"/>
    </row>
    <row r="21" spans="1:7" ht="23.25">
      <c r="A21" s="7" t="s">
        <v>26</v>
      </c>
      <c r="B21" s="16">
        <v>13300000000</v>
      </c>
      <c r="C21" s="14">
        <v>1382521649</v>
      </c>
      <c r="D21" s="17">
        <v>5698807643</v>
      </c>
      <c r="E21" s="8" t="str">
        <f t="shared" si="2"/>
        <v>-</v>
      </c>
      <c r="F21" s="7">
        <f t="shared" si="3"/>
        <v>7601192357</v>
      </c>
      <c r="G21" s="6"/>
    </row>
    <row r="22" spans="1:7" ht="23.25">
      <c r="A22" s="18" t="s">
        <v>27</v>
      </c>
      <c r="B22" s="16"/>
      <c r="C22" s="7"/>
      <c r="D22" s="17"/>
      <c r="E22" s="8"/>
      <c r="F22" s="19"/>
      <c r="G22" s="20"/>
    </row>
    <row r="23" spans="1:7" ht="23.25">
      <c r="A23" s="7" t="s">
        <v>28</v>
      </c>
      <c r="B23" s="13">
        <v>3850000000</v>
      </c>
      <c r="C23" s="7">
        <v>106118594.84999999</v>
      </c>
      <c r="D23" s="7">
        <v>1677885000.6800001</v>
      </c>
      <c r="E23" s="8" t="str">
        <f>IF(D23&gt;B23,"+","-")</f>
        <v>-</v>
      </c>
      <c r="F23" s="7">
        <f>ABS(D23-B23)</f>
        <v>2172114999.3199997</v>
      </c>
      <c r="G23" s="6"/>
    </row>
    <row r="24" spans="1:7" ht="23.25">
      <c r="A24" s="7" t="s">
        <v>29</v>
      </c>
      <c r="B24" s="7">
        <v>4800000</v>
      </c>
      <c r="C24" s="14">
        <v>190365.66</v>
      </c>
      <c r="D24" s="14">
        <v>417404.76</v>
      </c>
      <c r="E24" s="8" t="s">
        <v>9</v>
      </c>
      <c r="F24" s="7">
        <f>ABS(D24-B24)</f>
        <v>4382595.24</v>
      </c>
      <c r="G24" s="6"/>
    </row>
    <row r="25" spans="1:7" ht="23.25">
      <c r="A25" s="7" t="s">
        <v>30</v>
      </c>
      <c r="B25" s="7">
        <v>200000</v>
      </c>
      <c r="C25" s="14">
        <v>9140</v>
      </c>
      <c r="D25" s="14">
        <v>63420</v>
      </c>
      <c r="E25" s="8" t="s">
        <v>9</v>
      </c>
      <c r="F25" s="7">
        <f>ABS(D25-B25)</f>
        <v>136580</v>
      </c>
      <c r="G25" s="6"/>
    </row>
    <row r="26" spans="1:7" ht="23.25">
      <c r="A26" s="7" t="s">
        <v>31</v>
      </c>
      <c r="B26" s="7">
        <v>145000000</v>
      </c>
      <c r="C26" s="7">
        <v>1467823</v>
      </c>
      <c r="D26" s="7">
        <v>13396040</v>
      </c>
      <c r="E26" s="8" t="str">
        <f>IF(D26&gt;B26,"+","-")</f>
        <v>-</v>
      </c>
      <c r="F26" s="7">
        <f>ABS(D26-B26)</f>
        <v>131603960</v>
      </c>
      <c r="G26" s="6"/>
    </row>
    <row r="27" spans="1:7" ht="23.25">
      <c r="A27" s="7" t="s">
        <v>32</v>
      </c>
      <c r="B27" s="21">
        <f>SUM(B18:B26)</f>
        <v>65000000000</v>
      </c>
      <c r="C27" s="21">
        <v>8164032274.9499998</v>
      </c>
      <c r="D27" s="21">
        <v>32572538118.900002</v>
      </c>
      <c r="E27" s="12" t="str">
        <f t="shared" si="2"/>
        <v>-</v>
      </c>
      <c r="F27" s="11">
        <f t="shared" si="3"/>
        <v>32427461881.099998</v>
      </c>
      <c r="G27" s="6"/>
    </row>
    <row r="28" spans="1:7" ht="23.25">
      <c r="A28" s="22" t="s">
        <v>33</v>
      </c>
      <c r="B28" s="23">
        <f>+B16+B27</f>
        <v>74600000000</v>
      </c>
      <c r="C28" s="23">
        <v>8369282311.9200001</v>
      </c>
      <c r="D28" s="23">
        <v>33339422943.919998</v>
      </c>
      <c r="E28" s="24" t="str">
        <f>IF(D28&gt;B28,"+","-")</f>
        <v>-</v>
      </c>
      <c r="F28" s="23">
        <f>ABS(D28-B28)</f>
        <v>41260577056.080002</v>
      </c>
      <c r="G28" s="6"/>
    </row>
    <row r="29" spans="1:7" ht="23.25">
      <c r="A29" s="7" t="s">
        <v>34</v>
      </c>
      <c r="B29" s="4"/>
      <c r="C29" s="4"/>
      <c r="D29" s="4"/>
      <c r="E29" s="5"/>
      <c r="F29" s="4"/>
      <c r="G29" s="6"/>
    </row>
    <row r="30" spans="1:7" ht="23.25">
      <c r="A30" s="7" t="s">
        <v>35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36</v>
      </c>
      <c r="B31" s="7">
        <v>800000000</v>
      </c>
      <c r="C31" s="7">
        <v>50303838</v>
      </c>
      <c r="D31" s="7">
        <v>225791698</v>
      </c>
      <c r="E31" s="8" t="str">
        <f t="shared" ref="E31:E38" si="4">IF(D31&gt;B31,"+","-")</f>
        <v>-</v>
      </c>
      <c r="F31" s="7">
        <f t="shared" ref="F31:F42" si="5">ABS(D31-B31)</f>
        <v>574208302</v>
      </c>
      <c r="G31" s="6"/>
    </row>
    <row r="32" spans="1:7" ht="23.25">
      <c r="A32" s="7" t="s">
        <v>37</v>
      </c>
      <c r="B32" s="7">
        <v>42700000</v>
      </c>
      <c r="C32" s="7">
        <v>2942070</v>
      </c>
      <c r="D32" s="7">
        <v>14075290</v>
      </c>
      <c r="E32" s="8" t="str">
        <f t="shared" si="4"/>
        <v>-</v>
      </c>
      <c r="F32" s="7">
        <f t="shared" si="5"/>
        <v>28624710</v>
      </c>
      <c r="G32" s="6"/>
    </row>
    <row r="33" spans="1:7" ht="23.25">
      <c r="A33" s="7" t="s">
        <v>38</v>
      </c>
      <c r="B33" s="7">
        <v>42000000</v>
      </c>
      <c r="C33" s="7">
        <v>3759313.12</v>
      </c>
      <c r="D33" s="7">
        <v>17266228.079999998</v>
      </c>
      <c r="E33" s="8" t="str">
        <f t="shared" si="4"/>
        <v>-</v>
      </c>
      <c r="F33" s="7">
        <f t="shared" si="5"/>
        <v>24733771.920000002</v>
      </c>
      <c r="G33" s="6"/>
    </row>
    <row r="34" spans="1:7" s="9" customFormat="1" ht="23.25">
      <c r="A34" s="7" t="s">
        <v>39</v>
      </c>
      <c r="B34" s="7">
        <v>60000000</v>
      </c>
      <c r="C34" s="7">
        <v>4230909.3899999997</v>
      </c>
      <c r="D34" s="7">
        <v>22171837.050000001</v>
      </c>
      <c r="E34" s="8" t="str">
        <f t="shared" si="4"/>
        <v>-</v>
      </c>
      <c r="F34" s="7">
        <f t="shared" si="5"/>
        <v>37828162.950000003</v>
      </c>
      <c r="G34" s="6"/>
    </row>
    <row r="35" spans="1:7" ht="23.25">
      <c r="A35" s="7" t="s">
        <v>40</v>
      </c>
      <c r="B35" s="7">
        <v>10000</v>
      </c>
      <c r="C35" s="14">
        <v>600</v>
      </c>
      <c r="D35" s="14">
        <v>1000</v>
      </c>
      <c r="E35" s="8" t="str">
        <f t="shared" si="4"/>
        <v>-</v>
      </c>
      <c r="F35" s="7">
        <f t="shared" si="5"/>
        <v>9000</v>
      </c>
      <c r="G35" s="6"/>
    </row>
    <row r="36" spans="1:7" ht="23.25">
      <c r="A36" s="7" t="s">
        <v>41</v>
      </c>
      <c r="B36" s="7">
        <v>77000000</v>
      </c>
      <c r="C36" s="7">
        <v>6038561</v>
      </c>
      <c r="D36" s="7">
        <v>12628551</v>
      </c>
      <c r="E36" s="8" t="str">
        <f t="shared" si="4"/>
        <v>-</v>
      </c>
      <c r="F36" s="7">
        <f t="shared" si="5"/>
        <v>64371449</v>
      </c>
      <c r="G36" s="6"/>
    </row>
    <row r="37" spans="1:7" ht="23.25">
      <c r="A37" s="7" t="s">
        <v>42</v>
      </c>
      <c r="B37" s="25">
        <v>900000</v>
      </c>
      <c r="C37" s="7">
        <v>63340</v>
      </c>
      <c r="D37" s="7">
        <v>286891</v>
      </c>
      <c r="E37" s="8" t="str">
        <f t="shared" si="4"/>
        <v>-</v>
      </c>
      <c r="F37" s="7">
        <f t="shared" si="5"/>
        <v>613109</v>
      </c>
      <c r="G37" s="6"/>
    </row>
    <row r="38" spans="1:7" ht="23.25">
      <c r="A38" s="7" t="s">
        <v>43</v>
      </c>
      <c r="B38" s="25">
        <v>13000000</v>
      </c>
      <c r="C38" s="7">
        <v>785850</v>
      </c>
      <c r="D38" s="7">
        <v>4041150</v>
      </c>
      <c r="E38" s="8" t="str">
        <f t="shared" si="4"/>
        <v>-</v>
      </c>
      <c r="F38" s="7">
        <f t="shared" si="5"/>
        <v>8958850</v>
      </c>
      <c r="G38" s="6"/>
    </row>
    <row r="39" spans="1:7" s="9" customFormat="1" ht="23.25">
      <c r="A39" s="7" t="s">
        <v>44</v>
      </c>
      <c r="B39" s="7">
        <v>310000</v>
      </c>
      <c r="C39" s="14">
        <v>1500</v>
      </c>
      <c r="D39" s="14">
        <v>1500</v>
      </c>
      <c r="E39" s="8" t="s">
        <v>9</v>
      </c>
      <c r="F39" s="7">
        <f>ABS(B39)</f>
        <v>310000</v>
      </c>
      <c r="G39" s="6"/>
    </row>
    <row r="40" spans="1:7" s="9" customFormat="1" ht="23.25">
      <c r="A40" s="7" t="s">
        <v>45</v>
      </c>
      <c r="B40" s="7">
        <v>80000</v>
      </c>
      <c r="C40" s="14">
        <v>2500</v>
      </c>
      <c r="D40" s="14">
        <v>7625</v>
      </c>
      <c r="E40" s="8" t="s">
        <v>9</v>
      </c>
      <c r="F40" s="7">
        <f t="shared" si="5"/>
        <v>72375</v>
      </c>
      <c r="G40" s="6"/>
    </row>
    <row r="41" spans="1:7" s="9" customFormat="1" ht="23.25">
      <c r="A41" s="7" t="s">
        <v>46</v>
      </c>
      <c r="B41" s="7">
        <v>42700000</v>
      </c>
      <c r="C41" s="14">
        <v>0</v>
      </c>
      <c r="D41" s="14">
        <v>0</v>
      </c>
      <c r="E41" s="8" t="s">
        <v>9</v>
      </c>
      <c r="F41" s="7">
        <f>ABS(B41)</f>
        <v>42700000</v>
      </c>
      <c r="G41" s="6"/>
    </row>
    <row r="42" spans="1:7" s="9" customFormat="1" ht="23.25">
      <c r="A42" s="7" t="s">
        <v>47</v>
      </c>
      <c r="B42" s="7">
        <v>13000000</v>
      </c>
      <c r="C42" s="14">
        <v>0</v>
      </c>
      <c r="D42" s="14">
        <v>0</v>
      </c>
      <c r="E42" s="8" t="s">
        <v>9</v>
      </c>
      <c r="F42" s="7">
        <f t="shared" si="5"/>
        <v>13000000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48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3.25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3.25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53</v>
      </c>
      <c r="B52" s="7">
        <v>93000000</v>
      </c>
      <c r="C52" s="7">
        <v>10098588</v>
      </c>
      <c r="D52" s="7">
        <v>47059488</v>
      </c>
      <c r="E52" s="8" t="str">
        <f t="shared" si="6"/>
        <v>-</v>
      </c>
      <c r="F52" s="7">
        <f t="shared" si="7"/>
        <v>45940512</v>
      </c>
      <c r="G52" s="6"/>
    </row>
    <row r="53" spans="1:7" s="9" customFormat="1" ht="23.25">
      <c r="A53" s="7" t="s">
        <v>54</v>
      </c>
      <c r="B53" s="7">
        <v>300000</v>
      </c>
      <c r="C53" s="14">
        <v>2835</v>
      </c>
      <c r="D53" s="14">
        <v>2835</v>
      </c>
      <c r="E53" s="8" t="s">
        <v>9</v>
      </c>
      <c r="F53" s="7">
        <f t="shared" si="7"/>
        <v>297165</v>
      </c>
      <c r="G53" s="6"/>
    </row>
    <row r="54" spans="1:7" s="9" customFormat="1" ht="23.25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3.25">
      <c r="A55" s="7" t="s">
        <v>56</v>
      </c>
      <c r="B55" s="11">
        <f>SUM(B31:B42)+SUM(B49:B54)</f>
        <v>2100000000</v>
      </c>
      <c r="C55" s="11">
        <v>78239904.510000005</v>
      </c>
      <c r="D55" s="11">
        <v>343334093.13</v>
      </c>
      <c r="E55" s="12" t="str">
        <f t="shared" si="6"/>
        <v>-</v>
      </c>
      <c r="F55" s="11">
        <f t="shared" si="7"/>
        <v>1756665906.8699999</v>
      </c>
      <c r="G55" s="6"/>
    </row>
    <row r="56" spans="1:7" ht="23.25">
      <c r="A56" s="7" t="s">
        <v>57</v>
      </c>
      <c r="B56" s="7"/>
      <c r="C56" s="7"/>
      <c r="D56" s="7"/>
      <c r="E56" s="8"/>
      <c r="F56" s="7"/>
      <c r="G56" s="6"/>
    </row>
    <row r="57" spans="1:7" ht="23.25">
      <c r="A57" s="7" t="s">
        <v>58</v>
      </c>
      <c r="B57" s="7">
        <v>138000000</v>
      </c>
      <c r="C57" s="7">
        <v>8732837.4000000004</v>
      </c>
      <c r="D57" s="7">
        <v>63330631.600000001</v>
      </c>
      <c r="E57" s="8" t="str">
        <f>IF(D57&gt;B57,"+","-")</f>
        <v>-</v>
      </c>
      <c r="F57" s="7">
        <f>ABS(D57-B57)</f>
        <v>74669368.400000006</v>
      </c>
      <c r="G57" s="6"/>
    </row>
    <row r="58" spans="1:7" ht="23.25">
      <c r="A58" s="7" t="s">
        <v>59</v>
      </c>
      <c r="B58" s="7">
        <v>22000000</v>
      </c>
      <c r="C58" s="7">
        <v>1790415</v>
      </c>
      <c r="D58" s="7">
        <v>9264940</v>
      </c>
      <c r="E58" s="8" t="str">
        <f t="shared" ref="E58:E62" si="8">IF(D58&gt;B58,"+","-")</f>
        <v>-</v>
      </c>
      <c r="F58" s="7">
        <f t="shared" ref="F58:F65" si="9">ABS(D58-B58)</f>
        <v>12735060</v>
      </c>
      <c r="G58" s="6"/>
    </row>
    <row r="59" spans="1:7" ht="23.25">
      <c r="A59" s="7" t="s">
        <v>60</v>
      </c>
      <c r="B59" s="7">
        <v>200000</v>
      </c>
      <c r="C59" s="7">
        <v>19965</v>
      </c>
      <c r="D59" s="7">
        <v>117220</v>
      </c>
      <c r="E59" s="8" t="str">
        <f t="shared" si="8"/>
        <v>-</v>
      </c>
      <c r="F59" s="7">
        <f t="shared" si="9"/>
        <v>82780</v>
      </c>
      <c r="G59" s="6"/>
    </row>
    <row r="60" spans="1:7" ht="23.25">
      <c r="A60" s="7" t="s">
        <v>61</v>
      </c>
      <c r="B60" s="7">
        <v>3000000</v>
      </c>
      <c r="C60" s="14">
        <v>271000</v>
      </c>
      <c r="D60" s="7">
        <v>1256810</v>
      </c>
      <c r="E60" s="8" t="str">
        <f t="shared" si="8"/>
        <v>-</v>
      </c>
      <c r="F60" s="7">
        <f t="shared" si="9"/>
        <v>1743190</v>
      </c>
      <c r="G60" s="6"/>
    </row>
    <row r="61" spans="1:7" ht="23.25">
      <c r="A61" s="7" t="s">
        <v>62</v>
      </c>
      <c r="B61" s="7">
        <v>300000</v>
      </c>
      <c r="C61" s="7">
        <v>9300</v>
      </c>
      <c r="D61" s="7">
        <v>162800</v>
      </c>
      <c r="E61" s="8" t="str">
        <f t="shared" si="8"/>
        <v>-</v>
      </c>
      <c r="F61" s="7">
        <f t="shared" si="9"/>
        <v>137200</v>
      </c>
      <c r="G61" s="6"/>
    </row>
    <row r="62" spans="1:7" ht="23.25">
      <c r="A62" s="7" t="s">
        <v>63</v>
      </c>
      <c r="B62" s="7">
        <v>1500000</v>
      </c>
      <c r="C62" s="14">
        <v>21600</v>
      </c>
      <c r="D62" s="7">
        <v>298420</v>
      </c>
      <c r="E62" s="8" t="str">
        <f t="shared" si="8"/>
        <v>-</v>
      </c>
      <c r="F62" s="7">
        <f t="shared" si="9"/>
        <v>1201580</v>
      </c>
      <c r="G62" s="6"/>
    </row>
    <row r="63" spans="1:7" ht="23.25">
      <c r="A63" s="7" t="s">
        <v>64</v>
      </c>
      <c r="B63" s="7">
        <v>15000000</v>
      </c>
      <c r="C63" s="7">
        <v>1154306</v>
      </c>
      <c r="D63" s="7">
        <v>5782116</v>
      </c>
      <c r="E63" s="8" t="s">
        <v>9</v>
      </c>
      <c r="F63" s="7">
        <f t="shared" si="9"/>
        <v>9217884</v>
      </c>
      <c r="G63" s="6"/>
    </row>
    <row r="64" spans="1:7" ht="23.25">
      <c r="A64" s="7" t="s">
        <v>65</v>
      </c>
      <c r="B64" s="7"/>
      <c r="C64" s="7"/>
      <c r="D64" s="7"/>
      <c r="E64" s="8"/>
      <c r="F64" s="7"/>
      <c r="G64" s="6"/>
    </row>
    <row r="65" spans="1:7" ht="23.25">
      <c r="A65" s="7" t="s">
        <v>66</v>
      </c>
      <c r="B65" s="11">
        <f>SUM(B57:B63)</f>
        <v>180000000</v>
      </c>
      <c r="C65" s="11">
        <v>11999423.4</v>
      </c>
      <c r="D65" s="11">
        <v>80212937.599999994</v>
      </c>
      <c r="E65" s="12" t="str">
        <f>IF(D65&gt;B65,"+","-")</f>
        <v>-</v>
      </c>
      <c r="F65" s="11">
        <f t="shared" si="9"/>
        <v>99787062.400000006</v>
      </c>
      <c r="G65" s="6"/>
    </row>
    <row r="66" spans="1:7" ht="23.25">
      <c r="A66" s="7" t="s">
        <v>67</v>
      </c>
      <c r="B66" s="7"/>
      <c r="C66" s="7"/>
      <c r="D66" s="7"/>
      <c r="E66" s="8"/>
      <c r="F66" s="7"/>
      <c r="G66" s="6"/>
    </row>
    <row r="67" spans="1:7" ht="23.25">
      <c r="A67" s="7" t="s">
        <v>68</v>
      </c>
      <c r="B67" s="7">
        <v>110000000</v>
      </c>
      <c r="C67" s="7">
        <v>7813957</v>
      </c>
      <c r="D67" s="7">
        <v>34024509.25</v>
      </c>
      <c r="E67" s="8" t="str">
        <f>IF(D67&gt;B67,"+","-")</f>
        <v>-</v>
      </c>
      <c r="F67" s="7">
        <f>ABS(D67-B67)</f>
        <v>75975490.75</v>
      </c>
      <c r="G67" s="6"/>
    </row>
    <row r="68" spans="1:7" s="9" customFormat="1" ht="23.25">
      <c r="A68" s="7" t="s">
        <v>69</v>
      </c>
      <c r="B68" s="11">
        <f>+B67</f>
        <v>110000000</v>
      </c>
      <c r="C68" s="11">
        <v>7813957</v>
      </c>
      <c r="D68" s="11">
        <v>34024509.25</v>
      </c>
      <c r="E68" s="12" t="str">
        <f t="shared" ref="E68:E82" si="10">IF(D68&gt;B68,"+","-")</f>
        <v>-</v>
      </c>
      <c r="F68" s="11">
        <f>ABS(D68-B68)</f>
        <v>75975490.75</v>
      </c>
      <c r="G68" s="6"/>
    </row>
    <row r="69" spans="1:7" ht="23.25">
      <c r="A69" s="7" t="s">
        <v>70</v>
      </c>
      <c r="B69" s="7"/>
      <c r="C69" s="7"/>
      <c r="D69" s="7"/>
      <c r="E69" s="8"/>
      <c r="F69" s="7"/>
      <c r="G69" s="6"/>
    </row>
    <row r="70" spans="1:7" ht="23.25">
      <c r="A70" s="7" t="s">
        <v>71</v>
      </c>
      <c r="B70" s="7">
        <v>15000000</v>
      </c>
      <c r="C70" s="7">
        <v>1850524</v>
      </c>
      <c r="D70" s="7">
        <v>3805839</v>
      </c>
      <c r="E70" s="8" t="str">
        <f t="shared" si="10"/>
        <v>-</v>
      </c>
      <c r="F70" s="7">
        <f t="shared" ref="F70:F83" si="11">ABS(D70-B70)</f>
        <v>11194161</v>
      </c>
      <c r="G70" s="6"/>
    </row>
    <row r="71" spans="1:7" ht="23.25">
      <c r="A71" s="7" t="s">
        <v>72</v>
      </c>
      <c r="B71" s="7">
        <v>500000</v>
      </c>
      <c r="C71" s="7">
        <v>70690</v>
      </c>
      <c r="D71" s="7">
        <v>160234</v>
      </c>
      <c r="E71" s="8" t="str">
        <f t="shared" si="10"/>
        <v>-</v>
      </c>
      <c r="F71" s="7">
        <f t="shared" si="11"/>
        <v>339766</v>
      </c>
      <c r="G71" s="6"/>
    </row>
    <row r="72" spans="1:7" s="9" customFormat="1" ht="23.25">
      <c r="A72" s="7" t="s">
        <v>73</v>
      </c>
      <c r="B72" s="7">
        <v>1000000</v>
      </c>
      <c r="C72" s="14">
        <v>29380</v>
      </c>
      <c r="D72" s="14">
        <v>139780</v>
      </c>
      <c r="E72" s="8" t="s">
        <v>9</v>
      </c>
      <c r="F72" s="7">
        <f t="shared" si="11"/>
        <v>860220</v>
      </c>
      <c r="G72" s="6"/>
    </row>
    <row r="73" spans="1:7" ht="23.25">
      <c r="A73" s="7" t="s">
        <v>74</v>
      </c>
      <c r="B73" s="7">
        <v>5000000</v>
      </c>
      <c r="C73" s="7">
        <v>363750</v>
      </c>
      <c r="D73" s="7">
        <v>3041013.5</v>
      </c>
      <c r="E73" s="8" t="str">
        <f t="shared" si="10"/>
        <v>-</v>
      </c>
      <c r="F73" s="7">
        <f t="shared" si="11"/>
        <v>1958986.5</v>
      </c>
      <c r="G73" s="6"/>
    </row>
    <row r="74" spans="1:7" ht="23.25">
      <c r="A74" s="7" t="s">
        <v>75</v>
      </c>
      <c r="B74" s="7">
        <v>4000000</v>
      </c>
      <c r="C74" s="14">
        <v>245940</v>
      </c>
      <c r="D74" s="7">
        <v>914310</v>
      </c>
      <c r="E74" s="8" t="str">
        <f t="shared" si="10"/>
        <v>-</v>
      </c>
      <c r="F74" s="7">
        <f t="shared" si="11"/>
        <v>3085690</v>
      </c>
      <c r="G74" s="6"/>
    </row>
    <row r="75" spans="1:7" ht="23.25">
      <c r="A75" s="7" t="s">
        <v>76</v>
      </c>
      <c r="B75" s="7">
        <v>80000</v>
      </c>
      <c r="C75" s="14">
        <v>10800</v>
      </c>
      <c r="D75" s="14">
        <v>42080</v>
      </c>
      <c r="E75" s="8" t="s">
        <v>9</v>
      </c>
      <c r="F75" s="7">
        <f t="shared" si="11"/>
        <v>37920</v>
      </c>
      <c r="G75" s="6"/>
    </row>
    <row r="76" spans="1:7" ht="23.25">
      <c r="A76" s="7" t="s">
        <v>77</v>
      </c>
      <c r="B76" s="7">
        <v>7700000</v>
      </c>
      <c r="C76" s="7">
        <v>447820</v>
      </c>
      <c r="D76" s="7">
        <v>2631280</v>
      </c>
      <c r="E76" s="8" t="str">
        <f>IF(D76&gt;B76,"+","-")</f>
        <v>-</v>
      </c>
      <c r="F76" s="7">
        <f>ABS(D76-B76)</f>
        <v>5068720</v>
      </c>
      <c r="G76" s="6"/>
    </row>
    <row r="77" spans="1:7" s="9" customFormat="1" ht="23.25">
      <c r="A77" s="7" t="s">
        <v>78</v>
      </c>
      <c r="B77" s="7">
        <v>14000000</v>
      </c>
      <c r="C77" s="14">
        <v>909520</v>
      </c>
      <c r="D77" s="7">
        <v>4386120</v>
      </c>
      <c r="E77" s="8" t="str">
        <f>IF(D77&gt;B77,"+","-")</f>
        <v>-</v>
      </c>
      <c r="F77" s="7">
        <f>ABS(D77-B77)</f>
        <v>9613880</v>
      </c>
      <c r="G77" s="6"/>
    </row>
    <row r="78" spans="1:7" ht="23.25">
      <c r="A78" s="7" t="s">
        <v>79</v>
      </c>
      <c r="B78" s="7">
        <v>10000</v>
      </c>
      <c r="C78" s="14">
        <v>2020</v>
      </c>
      <c r="D78" s="14">
        <v>14140</v>
      </c>
      <c r="E78" s="8" t="str">
        <f t="shared" si="10"/>
        <v>+</v>
      </c>
      <c r="F78" s="7">
        <f>ABS(D78-B78)</f>
        <v>4140</v>
      </c>
      <c r="G78" s="6"/>
    </row>
    <row r="79" spans="1:7" ht="23.25">
      <c r="A79" s="7" t="s">
        <v>80</v>
      </c>
      <c r="B79" s="7">
        <v>12500000</v>
      </c>
      <c r="C79" s="14">
        <v>639500</v>
      </c>
      <c r="D79" s="7">
        <v>20671201</v>
      </c>
      <c r="E79" s="8" t="str">
        <f t="shared" si="10"/>
        <v>+</v>
      </c>
      <c r="F79" s="7">
        <f t="shared" si="11"/>
        <v>8171201</v>
      </c>
      <c r="G79" s="6"/>
    </row>
    <row r="80" spans="1:7" ht="23.25">
      <c r="A80" s="7" t="s">
        <v>81</v>
      </c>
      <c r="B80" s="7">
        <v>150000</v>
      </c>
      <c r="C80" s="14">
        <v>8520</v>
      </c>
      <c r="D80" s="7">
        <v>31985</v>
      </c>
      <c r="E80" s="8" t="str">
        <f t="shared" si="10"/>
        <v>-</v>
      </c>
      <c r="F80" s="7">
        <f t="shared" si="11"/>
        <v>118015</v>
      </c>
      <c r="G80" s="6"/>
    </row>
    <row r="81" spans="1:7" ht="23.25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3.25">
      <c r="A82" s="7" t="s">
        <v>83</v>
      </c>
      <c r="B82" s="11">
        <f>SUM(B70:B81)</f>
        <v>60000000</v>
      </c>
      <c r="C82" s="11">
        <v>4578464</v>
      </c>
      <c r="D82" s="11">
        <v>35837982.5</v>
      </c>
      <c r="E82" s="12" t="str">
        <f t="shared" si="10"/>
        <v>-</v>
      </c>
      <c r="F82" s="11">
        <f t="shared" si="11"/>
        <v>24162017.5</v>
      </c>
      <c r="G82" s="6"/>
    </row>
    <row r="83" spans="1:7" ht="23.25">
      <c r="A83" s="29" t="s">
        <v>84</v>
      </c>
      <c r="B83" s="23">
        <f>+B82+B68+B65+B55</f>
        <v>2450000000</v>
      </c>
      <c r="C83" s="23">
        <v>102631748.91</v>
      </c>
      <c r="D83" s="23">
        <v>493409522.48000002</v>
      </c>
      <c r="E83" s="24" t="str">
        <f>IF(D83&gt;B83,"+","-")</f>
        <v>-</v>
      </c>
      <c r="F83" s="11">
        <f t="shared" si="11"/>
        <v>1956590477.52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85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3.25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3.25">
      <c r="A90" s="31" t="s">
        <v>86</v>
      </c>
      <c r="B90" s="4"/>
      <c r="C90" s="4"/>
      <c r="D90" s="4"/>
      <c r="E90" s="5"/>
      <c r="F90" s="4"/>
      <c r="G90" s="6"/>
    </row>
    <row r="91" spans="1:7" ht="23.25">
      <c r="A91" s="18" t="s">
        <v>87</v>
      </c>
      <c r="B91" s="7">
        <v>150000000</v>
      </c>
      <c r="C91" s="14">
        <v>2900600.83</v>
      </c>
      <c r="D91" s="7">
        <v>34002513.159999996</v>
      </c>
      <c r="E91" s="8" t="str">
        <f>IF(D91&gt;B91,"+","-")</f>
        <v>-</v>
      </c>
      <c r="F91" s="7">
        <f>ABS(D91-B91)</f>
        <v>115997486.84</v>
      </c>
      <c r="G91" s="6"/>
    </row>
    <row r="92" spans="1:7" ht="23.25">
      <c r="A92" s="18" t="s">
        <v>88</v>
      </c>
      <c r="B92" s="7">
        <v>29990000</v>
      </c>
      <c r="C92" s="14" t="s">
        <v>9</v>
      </c>
      <c r="D92" s="14" t="s">
        <v>9</v>
      </c>
      <c r="E92" s="8" t="str">
        <f>IF(D92&gt;B92,"+","-")</f>
        <v>+</v>
      </c>
      <c r="F92" s="7">
        <f>B92</f>
        <v>29990000</v>
      </c>
      <c r="G92" s="6"/>
    </row>
    <row r="93" spans="1:7" ht="23.25">
      <c r="A93" s="18" t="s">
        <v>89</v>
      </c>
      <c r="B93" s="7">
        <v>620000000</v>
      </c>
      <c r="C93" s="14">
        <v>17973307.82</v>
      </c>
      <c r="D93" s="7">
        <v>164682792.91</v>
      </c>
      <c r="E93" s="8" t="str">
        <f>IF(D93&gt;B93,"+","-")</f>
        <v>-</v>
      </c>
      <c r="F93" s="7">
        <f>ABS(D93-B93)</f>
        <v>455317207.09000003</v>
      </c>
      <c r="G93" s="6"/>
    </row>
    <row r="94" spans="1:7" ht="23.25">
      <c r="A94" s="18" t="s">
        <v>90</v>
      </c>
      <c r="B94" s="7">
        <v>10000</v>
      </c>
      <c r="C94" s="14" t="s">
        <v>9</v>
      </c>
      <c r="D94" s="14" t="s">
        <v>9</v>
      </c>
      <c r="E94" s="8" t="str">
        <f>IF(D94&gt;B94,"+","-")</f>
        <v>+</v>
      </c>
      <c r="F94" s="7">
        <f>B94</f>
        <v>10000</v>
      </c>
      <c r="G94" s="6"/>
    </row>
    <row r="95" spans="1:7" ht="23.25">
      <c r="A95" s="32" t="s">
        <v>91</v>
      </c>
      <c r="B95" s="11">
        <v>800000000</v>
      </c>
      <c r="C95" s="11">
        <v>20873908.649999999</v>
      </c>
      <c r="D95" s="11">
        <v>198685306.06999999</v>
      </c>
      <c r="E95" s="12" t="str">
        <f>IF(D95&gt;B95,"+","-")</f>
        <v>-</v>
      </c>
      <c r="F95" s="11">
        <f>ABS(D95-B95)</f>
        <v>601314693.93000007</v>
      </c>
      <c r="G95" s="6"/>
    </row>
    <row r="96" spans="1:7" ht="23.25">
      <c r="A96" s="18" t="s">
        <v>92</v>
      </c>
      <c r="B96" s="33"/>
      <c r="C96" s="33"/>
      <c r="D96" s="33"/>
      <c r="E96" s="34"/>
      <c r="F96" s="33"/>
      <c r="G96" s="6"/>
    </row>
    <row r="97" spans="1:7" ht="23.25">
      <c r="A97" s="18" t="s">
        <v>93</v>
      </c>
      <c r="B97" s="7"/>
      <c r="C97" s="7"/>
      <c r="D97" s="7"/>
      <c r="E97" s="8"/>
      <c r="F97" s="7"/>
      <c r="G97" s="6"/>
    </row>
    <row r="98" spans="1:7" ht="23.25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3.25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3.25">
      <c r="A100" s="32" t="s">
        <v>96</v>
      </c>
      <c r="B100" s="4"/>
      <c r="C100" s="35"/>
      <c r="D100" s="35"/>
      <c r="E100" s="35"/>
      <c r="F100" s="35"/>
      <c r="G100" s="6"/>
    </row>
    <row r="101" spans="1:7" ht="23.25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99</v>
      </c>
      <c r="B103" s="7">
        <v>150000000</v>
      </c>
      <c r="C103" s="7">
        <v>14718530.93</v>
      </c>
      <c r="D103" s="7">
        <v>865023257.99000001</v>
      </c>
      <c r="E103" s="38" t="s">
        <v>9</v>
      </c>
      <c r="F103" s="14">
        <f t="shared" si="12"/>
        <v>715023257.99000001</v>
      </c>
      <c r="G103" s="6"/>
    </row>
    <row r="104" spans="1:7" ht="23.25">
      <c r="A104" s="18" t="s">
        <v>100</v>
      </c>
      <c r="B104" s="7">
        <v>10000000</v>
      </c>
      <c r="C104" s="14">
        <v>528300</v>
      </c>
      <c r="D104" s="7">
        <v>2720400</v>
      </c>
      <c r="E104" s="8" t="str">
        <f>IF(D104&gt;B104,"+","-")</f>
        <v>-</v>
      </c>
      <c r="F104" s="14">
        <f t="shared" si="12"/>
        <v>7279600</v>
      </c>
      <c r="G104" s="6"/>
    </row>
    <row r="105" spans="1:7" ht="23.25">
      <c r="A105" s="18" t="s">
        <v>101</v>
      </c>
      <c r="B105" s="7">
        <v>800000000</v>
      </c>
      <c r="C105" s="7">
        <v>26730499.719999999</v>
      </c>
      <c r="D105" s="7">
        <v>1330396040.04</v>
      </c>
      <c r="E105" s="8" t="str">
        <f>IF(D105&gt;B105,"+","-")</f>
        <v>+</v>
      </c>
      <c r="F105" s="14">
        <f t="shared" si="12"/>
        <v>530396040.03999996</v>
      </c>
      <c r="G105" s="6"/>
    </row>
    <row r="106" spans="1:7" ht="23.25">
      <c r="A106" s="18" t="s">
        <v>102</v>
      </c>
      <c r="B106" s="7">
        <v>20000000</v>
      </c>
      <c r="C106" s="7">
        <v>894654.83</v>
      </c>
      <c r="D106" s="7">
        <v>10825732.800000001</v>
      </c>
      <c r="E106" s="8" t="str">
        <f t="shared" ref="E106:E110" si="13">IF(D106&gt;B106,"+","-")</f>
        <v>-</v>
      </c>
      <c r="F106" s="7">
        <f t="shared" si="12"/>
        <v>9174267.1999999993</v>
      </c>
      <c r="G106" s="6"/>
    </row>
    <row r="107" spans="1:7" ht="23.25">
      <c r="A107" s="18" t="s">
        <v>103</v>
      </c>
      <c r="B107" s="7">
        <v>50000000</v>
      </c>
      <c r="C107" s="7">
        <v>15919272</v>
      </c>
      <c r="D107" s="7">
        <v>23884201</v>
      </c>
      <c r="E107" s="8" t="str">
        <f t="shared" si="13"/>
        <v>-</v>
      </c>
      <c r="F107" s="7">
        <f t="shared" si="12"/>
        <v>26115799</v>
      </c>
      <c r="G107" s="6"/>
    </row>
    <row r="108" spans="1:7" ht="23.25">
      <c r="A108" s="18" t="s">
        <v>104</v>
      </c>
      <c r="B108" s="7">
        <v>70000000</v>
      </c>
      <c r="C108" s="7">
        <v>1559295.47</v>
      </c>
      <c r="D108" s="7">
        <v>3686187.03</v>
      </c>
      <c r="E108" s="8" t="s">
        <v>9</v>
      </c>
      <c r="F108" s="7">
        <f>ABS(D108-B108)</f>
        <v>66313812.969999999</v>
      </c>
      <c r="G108" s="6"/>
    </row>
    <row r="109" spans="1:7" ht="23.25">
      <c r="A109" s="39" t="s">
        <v>105</v>
      </c>
      <c r="B109" s="11">
        <v>1100000000</v>
      </c>
      <c r="C109" s="11">
        <v>60350552.950000003</v>
      </c>
      <c r="D109" s="11">
        <v>2236535818.8600001</v>
      </c>
      <c r="E109" s="12" t="str">
        <f t="shared" si="13"/>
        <v>+</v>
      </c>
      <c r="F109" s="11">
        <f t="shared" si="12"/>
        <v>1136535818.8600001</v>
      </c>
      <c r="G109" s="6"/>
    </row>
    <row r="110" spans="1:7" ht="23.25">
      <c r="A110" s="40" t="s">
        <v>106</v>
      </c>
      <c r="B110" s="11">
        <v>79000000000</v>
      </c>
      <c r="C110" s="11">
        <v>8553138522.4300003</v>
      </c>
      <c r="D110" s="11">
        <v>36268053591.330002</v>
      </c>
      <c r="E110" s="12" t="str">
        <f t="shared" si="13"/>
        <v>-</v>
      </c>
      <c r="F110" s="11">
        <f t="shared" si="12"/>
        <v>42731946408.669998</v>
      </c>
      <c r="G110" s="6"/>
    </row>
    <row r="111" spans="1:7" ht="23.25">
      <c r="A111" s="31" t="s">
        <v>107</v>
      </c>
      <c r="B111" s="4"/>
      <c r="C111" s="4"/>
      <c r="D111" s="4"/>
      <c r="E111" s="5"/>
      <c r="F111" s="4"/>
      <c r="G111" s="6"/>
    </row>
    <row r="112" spans="1:7" ht="23.25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3.25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3.25">
      <c r="A114" s="40" t="s">
        <v>110</v>
      </c>
      <c r="B114" s="11">
        <v>79000000000</v>
      </c>
      <c r="C114" s="11">
        <v>8223138522.4300003</v>
      </c>
      <c r="D114" s="11">
        <v>36268053591.330002</v>
      </c>
      <c r="E114" s="12" t="str">
        <f>IF(D114&gt;B114,"+","-")</f>
        <v>-</v>
      </c>
      <c r="F114" s="11">
        <f>ABS(D114-B114)</f>
        <v>42731946408.669998</v>
      </c>
    </row>
    <row r="115" spans="1:6" ht="23.25">
      <c r="A115" s="43" t="s">
        <v>111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G286"/>
  <sheetViews>
    <sheetView workbookViewId="0">
      <selection activeCell="B6" sqref="B6"/>
    </sheetView>
  </sheetViews>
  <sheetFormatPr defaultRowHeight="21" customHeight="1"/>
  <cols>
    <col min="1" max="1" width="47" style="1" customWidth="1"/>
    <col min="2" max="2" width="15.1406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116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538941.41</v>
      </c>
      <c r="D9" s="7">
        <v>2258144.06</v>
      </c>
      <c r="E9" s="8" t="str">
        <f>IF(D9&gt;B9,"+","-")</f>
        <v>-</v>
      </c>
      <c r="F9" s="7">
        <f>ABS(D9-B9)</f>
        <v>7741855.9399999995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30652620.559999999</v>
      </c>
      <c r="D10" s="7">
        <v>288773302.22000003</v>
      </c>
      <c r="E10" s="8" t="str">
        <f t="shared" ref="E10:E16" si="0">IF(D10&gt;B10,"+","-")</f>
        <v>-</v>
      </c>
      <c r="F10" s="7">
        <f t="shared" ref="F10:F16" si="1">ABS(D10-B10)</f>
        <v>211226697.77999997</v>
      </c>
      <c r="G10" s="6"/>
    </row>
    <row r="11" spans="1:7" ht="21" customHeight="1">
      <c r="A11" s="7" t="s">
        <v>16</v>
      </c>
      <c r="B11" s="7">
        <v>1140000000</v>
      </c>
      <c r="C11" s="7">
        <v>295668462.70999998</v>
      </c>
      <c r="D11" s="7">
        <v>567107927.32000005</v>
      </c>
      <c r="E11" s="8" t="str">
        <f t="shared" si="0"/>
        <v>-</v>
      </c>
      <c r="F11" s="7">
        <f t="shared" si="1"/>
        <v>572892072.67999995</v>
      </c>
      <c r="G11" s="6"/>
    </row>
    <row r="12" spans="1:7" ht="21" customHeight="1">
      <c r="A12" s="7" t="s">
        <v>17</v>
      </c>
      <c r="B12" s="7">
        <v>1000000</v>
      </c>
      <c r="C12" s="7">
        <v>83068</v>
      </c>
      <c r="D12" s="7">
        <v>429468</v>
      </c>
      <c r="E12" s="8" t="str">
        <f t="shared" si="0"/>
        <v>-</v>
      </c>
      <c r="F12" s="7">
        <f t="shared" si="1"/>
        <v>570532</v>
      </c>
      <c r="G12" s="6"/>
    </row>
    <row r="13" spans="1:7" ht="21" customHeight="1">
      <c r="A13" s="7" t="s">
        <v>18</v>
      </c>
      <c r="B13" s="7">
        <v>220000000</v>
      </c>
      <c r="C13" s="7">
        <v>16201765</v>
      </c>
      <c r="D13" s="7">
        <v>96839472.180000007</v>
      </c>
      <c r="E13" s="8" t="str">
        <f t="shared" si="0"/>
        <v>-</v>
      </c>
      <c r="F13" s="7">
        <f t="shared" si="1"/>
        <v>123160527.81999999</v>
      </c>
      <c r="G13" s="6"/>
    </row>
    <row r="14" spans="1:7" ht="21" customHeight="1">
      <c r="A14" s="7" t="s">
        <v>19</v>
      </c>
      <c r="B14" s="7">
        <v>19000000</v>
      </c>
      <c r="C14" s="7">
        <v>949866.25</v>
      </c>
      <c r="D14" s="7">
        <v>4271418.5</v>
      </c>
      <c r="E14" s="8" t="str">
        <f t="shared" si="0"/>
        <v>-</v>
      </c>
      <c r="F14" s="7">
        <f t="shared" si="1"/>
        <v>14728581.5</v>
      </c>
      <c r="G14" s="6"/>
    </row>
    <row r="15" spans="1:7" ht="21" customHeight="1">
      <c r="A15" s="7" t="s">
        <v>20</v>
      </c>
      <c r="B15" s="10">
        <v>7710000000</v>
      </c>
      <c r="C15" s="7">
        <v>13598414.73</v>
      </c>
      <c r="D15" s="7">
        <v>164898251.40000001</v>
      </c>
      <c r="E15" s="8" t="str">
        <f>IF(D15&gt;B15,"+","-")</f>
        <v>-</v>
      </c>
      <c r="F15" s="7">
        <f>ABS(D15-B15)</f>
        <v>7545101748.6000004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357693158.66000003</v>
      </c>
      <c r="D16" s="11">
        <v>1124577983.6800001</v>
      </c>
      <c r="E16" s="12" t="str">
        <f t="shared" si="0"/>
        <v>-</v>
      </c>
      <c r="F16" s="11">
        <f t="shared" si="1"/>
        <v>8475422016.3199997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405631493.07999998</v>
      </c>
      <c r="D18" s="7">
        <v>15408974744.790001</v>
      </c>
      <c r="E18" s="8" t="str">
        <f t="shared" ref="E18:E27" si="2">IF(D18&gt;B18,"+","-")</f>
        <v>-</v>
      </c>
      <c r="F18" s="7">
        <f t="shared" ref="F18:F27" si="3">ABS(D18-B18)</f>
        <v>13391025255.209999</v>
      </c>
      <c r="G18" s="6"/>
    </row>
    <row r="19" spans="1:7" ht="21" customHeight="1">
      <c r="A19" s="7" t="s">
        <v>24</v>
      </c>
      <c r="B19" s="13">
        <v>14000000000</v>
      </c>
      <c r="C19" s="14">
        <v>1932575196.97</v>
      </c>
      <c r="D19" s="7">
        <v>10559846764.02</v>
      </c>
      <c r="E19" s="15" t="str">
        <f t="shared" si="2"/>
        <v>-</v>
      </c>
      <c r="F19" s="7">
        <f t="shared" si="3"/>
        <v>3440153235.9799995</v>
      </c>
      <c r="G19" s="6"/>
    </row>
    <row r="20" spans="1:7" ht="21" customHeight="1">
      <c r="A20" s="7" t="s">
        <v>25</v>
      </c>
      <c r="B20" s="13">
        <v>4900000000</v>
      </c>
      <c r="C20" s="14" t="s">
        <v>9</v>
      </c>
      <c r="D20" s="14">
        <v>1551353791.7</v>
      </c>
      <c r="E20" s="8" t="s">
        <v>9</v>
      </c>
      <c r="F20" s="7">
        <f t="shared" si="3"/>
        <v>3348646208.3000002</v>
      </c>
      <c r="G20" s="6"/>
    </row>
    <row r="21" spans="1:7" ht="21" customHeight="1">
      <c r="A21" s="7" t="s">
        <v>26</v>
      </c>
      <c r="B21" s="16">
        <v>13300000000</v>
      </c>
      <c r="C21" s="14">
        <v>747444262</v>
      </c>
      <c r="D21" s="17">
        <v>6446251905</v>
      </c>
      <c r="E21" s="8" t="str">
        <f t="shared" si="2"/>
        <v>-</v>
      </c>
      <c r="F21" s="7">
        <f t="shared" si="3"/>
        <v>6853748095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376012201.20999998</v>
      </c>
      <c r="D23" s="7">
        <v>2053897201.8900001</v>
      </c>
      <c r="E23" s="8" t="str">
        <f>IF(D23&gt;B23,"+","-")</f>
        <v>-</v>
      </c>
      <c r="F23" s="7">
        <f>ABS(D23-B23)</f>
        <v>1796102798.1099999</v>
      </c>
      <c r="G23" s="6"/>
    </row>
    <row r="24" spans="1:7" ht="21" customHeight="1">
      <c r="A24" s="7" t="s">
        <v>29</v>
      </c>
      <c r="B24" s="7">
        <v>4800000</v>
      </c>
      <c r="C24" s="14">
        <v>43415</v>
      </c>
      <c r="D24" s="14">
        <v>460819.76</v>
      </c>
      <c r="E24" s="8" t="s">
        <v>9</v>
      </c>
      <c r="F24" s="7">
        <f>ABS(D24-B24)</f>
        <v>4339180.24</v>
      </c>
      <c r="G24" s="6"/>
    </row>
    <row r="25" spans="1:7" ht="21" customHeight="1">
      <c r="A25" s="7" t="s">
        <v>30</v>
      </c>
      <c r="B25" s="7">
        <v>200000</v>
      </c>
      <c r="C25" s="14">
        <v>9420</v>
      </c>
      <c r="D25" s="14">
        <v>72840</v>
      </c>
      <c r="E25" s="8" t="s">
        <v>9</v>
      </c>
      <c r="F25" s="7">
        <f>ABS(D25-B25)</f>
        <v>127160</v>
      </c>
      <c r="G25" s="6"/>
    </row>
    <row r="26" spans="1:7" ht="21" customHeight="1">
      <c r="A26" s="7" t="s">
        <v>31</v>
      </c>
      <c r="B26" s="7">
        <v>145000000</v>
      </c>
      <c r="C26" s="7">
        <v>4383925</v>
      </c>
      <c r="D26" s="7">
        <v>17779965</v>
      </c>
      <c r="E26" s="8" t="str">
        <f>IF(D26&gt;B26,"+","-")</f>
        <v>-</v>
      </c>
      <c r="F26" s="7">
        <f>ABS(D26-B26)</f>
        <v>127220035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3466099913.2600002</v>
      </c>
      <c r="D27" s="21">
        <v>36038638032.160004</v>
      </c>
      <c r="E27" s="12" t="str">
        <f t="shared" si="2"/>
        <v>-</v>
      </c>
      <c r="F27" s="11">
        <f t="shared" si="3"/>
        <v>28961361967.839996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3823793071.9200001</v>
      </c>
      <c r="D28" s="23">
        <v>37163216015.839996</v>
      </c>
      <c r="E28" s="24" t="str">
        <f>IF(D28&gt;B28,"+","-")</f>
        <v>-</v>
      </c>
      <c r="F28" s="23">
        <f>ABS(D28-B28)</f>
        <v>37436783984.160004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56983285</v>
      </c>
      <c r="D31" s="7">
        <v>282774983</v>
      </c>
      <c r="E31" s="8" t="str">
        <f t="shared" ref="E31:E38" si="4">IF(D31&gt;B31,"+","-")</f>
        <v>-</v>
      </c>
      <c r="F31" s="7">
        <f t="shared" ref="F31:F42" si="5">ABS(D31-B31)</f>
        <v>517225017</v>
      </c>
      <c r="G31" s="6"/>
    </row>
    <row r="32" spans="1:7" ht="21" customHeight="1">
      <c r="A32" s="7" t="s">
        <v>37</v>
      </c>
      <c r="B32" s="7">
        <v>42700000</v>
      </c>
      <c r="C32" s="7">
        <v>3276720</v>
      </c>
      <c r="D32" s="7">
        <v>17352010</v>
      </c>
      <c r="E32" s="8" t="str">
        <f t="shared" si="4"/>
        <v>-</v>
      </c>
      <c r="F32" s="7">
        <f t="shared" si="5"/>
        <v>25347990</v>
      </c>
      <c r="G32" s="6"/>
    </row>
    <row r="33" spans="1:7" ht="21" customHeight="1">
      <c r="A33" s="7" t="s">
        <v>38</v>
      </c>
      <c r="B33" s="7">
        <v>42000000</v>
      </c>
      <c r="C33" s="7">
        <v>3126331.4</v>
      </c>
      <c r="D33" s="7">
        <v>20392559.48</v>
      </c>
      <c r="E33" s="8" t="str">
        <f t="shared" si="4"/>
        <v>-</v>
      </c>
      <c r="F33" s="7">
        <f t="shared" si="5"/>
        <v>21607440.52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4523629.07</v>
      </c>
      <c r="D34" s="7">
        <v>26695466.120000001</v>
      </c>
      <c r="E34" s="8" t="str">
        <f t="shared" si="4"/>
        <v>-</v>
      </c>
      <c r="F34" s="7">
        <f t="shared" si="5"/>
        <v>33304533.879999999</v>
      </c>
      <c r="G34" s="6"/>
    </row>
    <row r="35" spans="1:7" ht="21" customHeight="1">
      <c r="A35" s="7" t="s">
        <v>40</v>
      </c>
      <c r="B35" s="7">
        <v>10000</v>
      </c>
      <c r="C35" s="14">
        <v>400</v>
      </c>
      <c r="D35" s="14">
        <v>1400</v>
      </c>
      <c r="E35" s="8" t="str">
        <f t="shared" si="4"/>
        <v>-</v>
      </c>
      <c r="F35" s="7">
        <f t="shared" si="5"/>
        <v>8600</v>
      </c>
      <c r="G35" s="6"/>
    </row>
    <row r="36" spans="1:7" ht="21" customHeight="1">
      <c r="A36" s="7" t="s">
        <v>41</v>
      </c>
      <c r="B36" s="7">
        <v>77000000</v>
      </c>
      <c r="C36" s="7">
        <v>7534676</v>
      </c>
      <c r="D36" s="7">
        <v>20163227</v>
      </c>
      <c r="E36" s="8" t="str">
        <f t="shared" si="4"/>
        <v>-</v>
      </c>
      <c r="F36" s="7">
        <f t="shared" si="5"/>
        <v>56836773</v>
      </c>
      <c r="G36" s="6"/>
    </row>
    <row r="37" spans="1:7" ht="21" customHeight="1">
      <c r="A37" s="7" t="s">
        <v>42</v>
      </c>
      <c r="B37" s="25">
        <v>900000</v>
      </c>
      <c r="C37" s="7">
        <v>69960</v>
      </c>
      <c r="D37" s="7">
        <v>356851</v>
      </c>
      <c r="E37" s="8" t="str">
        <f t="shared" si="4"/>
        <v>-</v>
      </c>
      <c r="F37" s="7">
        <f t="shared" si="5"/>
        <v>543149</v>
      </c>
      <c r="G37" s="6"/>
    </row>
    <row r="38" spans="1:7" ht="21" customHeight="1">
      <c r="A38" s="7" t="s">
        <v>43</v>
      </c>
      <c r="B38" s="25">
        <v>13000000</v>
      </c>
      <c r="C38" s="7">
        <v>995300</v>
      </c>
      <c r="D38" s="7">
        <v>5036450</v>
      </c>
      <c r="E38" s="8" t="str">
        <f t="shared" si="4"/>
        <v>-</v>
      </c>
      <c r="F38" s="7">
        <f t="shared" si="5"/>
        <v>7963550</v>
      </c>
      <c r="G38" s="6"/>
    </row>
    <row r="39" spans="1:7" s="9" customFormat="1" ht="21" customHeight="1">
      <c r="A39" s="7" t="s">
        <v>44</v>
      </c>
      <c r="B39" s="7">
        <v>310000</v>
      </c>
      <c r="C39" s="14">
        <v>1500</v>
      </c>
      <c r="D39" s="14">
        <v>3000</v>
      </c>
      <c r="E39" s="8" t="s">
        <v>9</v>
      </c>
      <c r="F39" s="7">
        <f>ABS(B39)</f>
        <v>310000</v>
      </c>
      <c r="G39" s="6"/>
    </row>
    <row r="40" spans="1:7" s="9" customFormat="1" ht="21" customHeight="1">
      <c r="A40" s="7" t="s">
        <v>45</v>
      </c>
      <c r="B40" s="7">
        <v>80000</v>
      </c>
      <c r="C40" s="14">
        <v>1250</v>
      </c>
      <c r="D40" s="14">
        <v>8875</v>
      </c>
      <c r="E40" s="8" t="s">
        <v>9</v>
      </c>
      <c r="F40" s="7">
        <f t="shared" si="5"/>
        <v>71125</v>
      </c>
      <c r="G40" s="6"/>
    </row>
    <row r="41" spans="1:7" s="9" customFormat="1" ht="21" customHeight="1">
      <c r="A41" s="7" t="s">
        <v>46</v>
      </c>
      <c r="B41" s="7">
        <v>42700000</v>
      </c>
      <c r="C41" s="14">
        <v>0</v>
      </c>
      <c r="D41" s="14">
        <v>0</v>
      </c>
      <c r="E41" s="8" t="s">
        <v>9</v>
      </c>
      <c r="F41" s="7">
        <f>ABS(B41)</f>
        <v>42700000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0</v>
      </c>
      <c r="D42" s="14">
        <v>0</v>
      </c>
      <c r="E42" s="8" t="s">
        <v>9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9084012</v>
      </c>
      <c r="D52" s="7">
        <v>56143500</v>
      </c>
      <c r="E52" s="8" t="str">
        <f t="shared" si="6"/>
        <v>-</v>
      </c>
      <c r="F52" s="7">
        <f t="shared" si="7"/>
        <v>36856500</v>
      </c>
      <c r="G52" s="6"/>
    </row>
    <row r="53" spans="1:7" s="9" customFormat="1" ht="21" customHeight="1">
      <c r="A53" s="7" t="s">
        <v>54</v>
      </c>
      <c r="B53" s="7">
        <v>300000</v>
      </c>
      <c r="C53" s="14">
        <v>2700</v>
      </c>
      <c r="D53" s="14">
        <v>5535</v>
      </c>
      <c r="E53" s="8" t="s">
        <v>9</v>
      </c>
      <c r="F53" s="7">
        <f t="shared" si="7"/>
        <v>294465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85599763.469999999</v>
      </c>
      <c r="D55" s="11">
        <v>428933856.60000002</v>
      </c>
      <c r="E55" s="12" t="str">
        <f t="shared" si="6"/>
        <v>-</v>
      </c>
      <c r="F55" s="11">
        <f t="shared" si="7"/>
        <v>1671066143.4000001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9339999.6999999993</v>
      </c>
      <c r="D57" s="7">
        <v>72670631.299999997</v>
      </c>
      <c r="E57" s="8" t="str">
        <f>IF(D57&gt;B57,"+","-")</f>
        <v>-</v>
      </c>
      <c r="F57" s="7">
        <f>ABS(D57-B57)</f>
        <v>65329368.700000003</v>
      </c>
      <c r="G57" s="6"/>
    </row>
    <row r="58" spans="1:7" ht="21" customHeight="1">
      <c r="A58" s="7" t="s">
        <v>59</v>
      </c>
      <c r="B58" s="7">
        <v>22000000</v>
      </c>
      <c r="C58" s="7">
        <v>1764245</v>
      </c>
      <c r="D58" s="7">
        <v>11029185</v>
      </c>
      <c r="E58" s="8" t="str">
        <f t="shared" ref="E58:E62" si="8">IF(D58&gt;B58,"+","-")</f>
        <v>-</v>
      </c>
      <c r="F58" s="7">
        <f t="shared" ref="F58:F65" si="9">ABS(D58-B58)</f>
        <v>10970815</v>
      </c>
      <c r="G58" s="6"/>
    </row>
    <row r="59" spans="1:7" ht="21" customHeight="1">
      <c r="A59" s="7" t="s">
        <v>60</v>
      </c>
      <c r="B59" s="7">
        <v>200000</v>
      </c>
      <c r="C59" s="7">
        <v>25640</v>
      </c>
      <c r="D59" s="7">
        <v>142860</v>
      </c>
      <c r="E59" s="8" t="str">
        <f t="shared" si="8"/>
        <v>-</v>
      </c>
      <c r="F59" s="7">
        <f t="shared" si="9"/>
        <v>57140</v>
      </c>
      <c r="G59" s="6"/>
    </row>
    <row r="60" spans="1:7" ht="21" customHeight="1">
      <c r="A60" s="7" t="s">
        <v>61</v>
      </c>
      <c r="B60" s="7">
        <v>3000000</v>
      </c>
      <c r="C60" s="14">
        <v>331000</v>
      </c>
      <c r="D60" s="7">
        <v>1587810</v>
      </c>
      <c r="E60" s="8" t="str">
        <f t="shared" si="8"/>
        <v>-</v>
      </c>
      <c r="F60" s="7">
        <f t="shared" si="9"/>
        <v>1412190</v>
      </c>
      <c r="G60" s="6"/>
    </row>
    <row r="61" spans="1:7" ht="21" customHeight="1">
      <c r="A61" s="7" t="s">
        <v>62</v>
      </c>
      <c r="B61" s="7">
        <v>300000</v>
      </c>
      <c r="C61" s="7">
        <v>3000</v>
      </c>
      <c r="D61" s="7">
        <v>165800</v>
      </c>
      <c r="E61" s="8" t="str">
        <f t="shared" si="8"/>
        <v>-</v>
      </c>
      <c r="F61" s="7">
        <f t="shared" si="9"/>
        <v>134200</v>
      </c>
      <c r="G61" s="6"/>
    </row>
    <row r="62" spans="1:7" ht="21" customHeight="1">
      <c r="A62" s="7" t="s">
        <v>63</v>
      </c>
      <c r="B62" s="7">
        <v>1500000</v>
      </c>
      <c r="C62" s="14">
        <v>25500</v>
      </c>
      <c r="D62" s="7">
        <v>323920</v>
      </c>
      <c r="E62" s="8" t="str">
        <f t="shared" si="8"/>
        <v>-</v>
      </c>
      <c r="F62" s="7">
        <f t="shared" si="9"/>
        <v>1176080</v>
      </c>
      <c r="G62" s="6"/>
    </row>
    <row r="63" spans="1:7" ht="21" customHeight="1">
      <c r="A63" s="7" t="s">
        <v>64</v>
      </c>
      <c r="B63" s="7">
        <v>15000000</v>
      </c>
      <c r="C63" s="7">
        <v>1372950</v>
      </c>
      <c r="D63" s="7">
        <v>7155066</v>
      </c>
      <c r="E63" s="8" t="s">
        <v>9</v>
      </c>
      <c r="F63" s="7">
        <f t="shared" si="9"/>
        <v>7844934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12862334.699999999</v>
      </c>
      <c r="D65" s="11">
        <v>93075272.299999997</v>
      </c>
      <c r="E65" s="12" t="str">
        <f>IF(D65&gt;B65,"+","-")</f>
        <v>-</v>
      </c>
      <c r="F65" s="11">
        <f t="shared" si="9"/>
        <v>86924727.700000003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10644952.75</v>
      </c>
      <c r="D67" s="7">
        <v>44669462</v>
      </c>
      <c r="E67" s="8" t="str">
        <f>IF(D67&gt;B67,"+","-")</f>
        <v>-</v>
      </c>
      <c r="F67" s="7">
        <f>ABS(D67-B67)</f>
        <v>65330538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10644952.75</v>
      </c>
      <c r="D68" s="11">
        <v>44669462</v>
      </c>
      <c r="E68" s="12" t="str">
        <f t="shared" ref="E68:E82" si="10">IF(D68&gt;B68,"+","-")</f>
        <v>-</v>
      </c>
      <c r="F68" s="11">
        <f>ABS(D68-B68)</f>
        <v>65330538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2204487</v>
      </c>
      <c r="D70" s="7">
        <v>6010326</v>
      </c>
      <c r="E70" s="8" t="str">
        <f t="shared" si="10"/>
        <v>-</v>
      </c>
      <c r="F70" s="7">
        <f t="shared" ref="F70:F83" si="11">ABS(D70-B70)</f>
        <v>8989674</v>
      </c>
      <c r="G70" s="6"/>
    </row>
    <row r="71" spans="1:7" ht="21" customHeight="1">
      <c r="A71" s="7" t="s">
        <v>72</v>
      </c>
      <c r="B71" s="7">
        <v>500000</v>
      </c>
      <c r="C71" s="7">
        <v>33000</v>
      </c>
      <c r="D71" s="7">
        <v>193234</v>
      </c>
      <c r="E71" s="8" t="str">
        <f t="shared" si="10"/>
        <v>-</v>
      </c>
      <c r="F71" s="7">
        <f t="shared" si="11"/>
        <v>306766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34990</v>
      </c>
      <c r="D72" s="14">
        <v>174770</v>
      </c>
      <c r="E72" s="8" t="s">
        <v>9</v>
      </c>
      <c r="F72" s="7">
        <f t="shared" si="11"/>
        <v>825230</v>
      </c>
      <c r="G72" s="6"/>
    </row>
    <row r="73" spans="1:7" ht="21" customHeight="1">
      <c r="A73" s="7" t="s">
        <v>74</v>
      </c>
      <c r="B73" s="7">
        <v>5000000</v>
      </c>
      <c r="C73" s="7">
        <v>380429</v>
      </c>
      <c r="D73" s="7">
        <v>3421442.5</v>
      </c>
      <c r="E73" s="8" t="str">
        <f t="shared" si="10"/>
        <v>-</v>
      </c>
      <c r="F73" s="7">
        <f t="shared" si="11"/>
        <v>1578557.5</v>
      </c>
      <c r="G73" s="6"/>
    </row>
    <row r="74" spans="1:7" ht="21" customHeight="1">
      <c r="A74" s="7" t="s">
        <v>75</v>
      </c>
      <c r="B74" s="7">
        <v>4000000</v>
      </c>
      <c r="C74" s="14">
        <v>150620</v>
      </c>
      <c r="D74" s="7">
        <v>1064930</v>
      </c>
      <c r="E74" s="8" t="str">
        <f t="shared" si="10"/>
        <v>-</v>
      </c>
      <c r="F74" s="7">
        <f t="shared" si="11"/>
        <v>2935070</v>
      </c>
      <c r="G74" s="6"/>
    </row>
    <row r="75" spans="1:7" ht="21" customHeight="1">
      <c r="A75" s="7" t="s">
        <v>76</v>
      </c>
      <c r="B75" s="7">
        <v>80000</v>
      </c>
      <c r="C75" s="14">
        <v>6400</v>
      </c>
      <c r="D75" s="14">
        <v>48480</v>
      </c>
      <c r="E75" s="8" t="s">
        <v>9</v>
      </c>
      <c r="F75" s="7">
        <f t="shared" si="11"/>
        <v>31520</v>
      </c>
      <c r="G75" s="6"/>
    </row>
    <row r="76" spans="1:7" ht="21" customHeight="1">
      <c r="A76" s="7" t="s">
        <v>77</v>
      </c>
      <c r="B76" s="7">
        <v>7700000</v>
      </c>
      <c r="C76" s="7">
        <v>490400</v>
      </c>
      <c r="D76" s="7">
        <v>3121680</v>
      </c>
      <c r="E76" s="8" t="str">
        <f>IF(D76&gt;B76,"+","-")</f>
        <v>-</v>
      </c>
      <c r="F76" s="7">
        <f>ABS(D76-B76)</f>
        <v>4578320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1112420</v>
      </c>
      <c r="D77" s="7">
        <v>5498540</v>
      </c>
      <c r="E77" s="8" t="str">
        <f>IF(D77&gt;B77,"+","-")</f>
        <v>-</v>
      </c>
      <c r="F77" s="7">
        <f>ABS(D77-B77)</f>
        <v>8501460</v>
      </c>
      <c r="G77" s="6"/>
    </row>
    <row r="78" spans="1:7" ht="21" customHeight="1">
      <c r="A78" s="7" t="s">
        <v>79</v>
      </c>
      <c r="B78" s="7">
        <v>10000</v>
      </c>
      <c r="C78" s="14">
        <v>2020</v>
      </c>
      <c r="D78" s="14">
        <v>16160</v>
      </c>
      <c r="E78" s="8" t="str">
        <f t="shared" si="10"/>
        <v>+</v>
      </c>
      <c r="F78" s="7">
        <f>ABS(D78-B78)</f>
        <v>6160</v>
      </c>
      <c r="G78" s="6"/>
    </row>
    <row r="79" spans="1:7" ht="21" customHeight="1">
      <c r="A79" s="7" t="s">
        <v>80</v>
      </c>
      <c r="B79" s="7">
        <v>12500000</v>
      </c>
      <c r="C79" s="14">
        <v>524760</v>
      </c>
      <c r="D79" s="7">
        <v>21195961</v>
      </c>
      <c r="E79" s="8" t="str">
        <f t="shared" si="10"/>
        <v>+</v>
      </c>
      <c r="F79" s="7">
        <f t="shared" si="11"/>
        <v>8695961</v>
      </c>
      <c r="G79" s="6"/>
    </row>
    <row r="80" spans="1:7" ht="21" customHeight="1">
      <c r="A80" s="7" t="s">
        <v>81</v>
      </c>
      <c r="B80" s="7">
        <v>150000</v>
      </c>
      <c r="C80" s="14">
        <v>6240</v>
      </c>
      <c r="D80" s="7">
        <v>38225</v>
      </c>
      <c r="E80" s="8" t="str">
        <f t="shared" si="10"/>
        <v>-</v>
      </c>
      <c r="F80" s="7">
        <f t="shared" si="11"/>
        <v>111775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4945766</v>
      </c>
      <c r="D82" s="11">
        <v>40783748.5</v>
      </c>
      <c r="E82" s="12" t="str">
        <f t="shared" si="10"/>
        <v>-</v>
      </c>
      <c r="F82" s="11">
        <f t="shared" si="11"/>
        <v>19216251.5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114052816.92</v>
      </c>
      <c r="D83" s="23">
        <v>607462339.39999998</v>
      </c>
      <c r="E83" s="24" t="str">
        <f>IF(D83&gt;B83,"+","-")</f>
        <v>-</v>
      </c>
      <c r="F83" s="11">
        <f t="shared" si="11"/>
        <v>1842537660.5999999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2580360.83</v>
      </c>
      <c r="D91" s="7">
        <v>36582873.990000002</v>
      </c>
      <c r="E91" s="8" t="str">
        <f>IF(D91&gt;B91,"+","-")</f>
        <v>-</v>
      </c>
      <c r="F91" s="7">
        <f>ABS(D91-B91)</f>
        <v>113417126.00999999</v>
      </c>
      <c r="G91" s="6"/>
    </row>
    <row r="92" spans="1:7" ht="21" customHeight="1">
      <c r="A92" s="18" t="s">
        <v>88</v>
      </c>
      <c r="B92" s="7">
        <v>29990000</v>
      </c>
      <c r="C92" s="14">
        <v>11530883.5</v>
      </c>
      <c r="D92" s="14">
        <v>11530883.5</v>
      </c>
      <c r="E92" s="8" t="str">
        <f>IF(D92&gt;B92,"+","-")</f>
        <v>-</v>
      </c>
      <c r="F92" s="7">
        <f>ABS(D92-B92)</f>
        <v>18459116.5</v>
      </c>
      <c r="G92" s="6"/>
    </row>
    <row r="93" spans="1:7" ht="21" customHeight="1">
      <c r="A93" s="18" t="s">
        <v>89</v>
      </c>
      <c r="B93" s="7">
        <v>620000000</v>
      </c>
      <c r="C93" s="14">
        <v>153415887.28999999</v>
      </c>
      <c r="D93" s="7">
        <v>318098680.19999999</v>
      </c>
      <c r="E93" s="8" t="str">
        <f>IF(D93&gt;B93,"+","-")</f>
        <v>-</v>
      </c>
      <c r="F93" s="7">
        <f>ABS(D93-B93)</f>
        <v>301901319.80000001</v>
      </c>
      <c r="G93" s="6"/>
    </row>
    <row r="94" spans="1:7" ht="21" customHeight="1">
      <c r="A94" s="18" t="s">
        <v>90</v>
      </c>
      <c r="B94" s="7">
        <v>10000</v>
      </c>
      <c r="C94" s="14" t="s">
        <v>9</v>
      </c>
      <c r="D94" s="14" t="s">
        <v>9</v>
      </c>
      <c r="E94" s="8" t="str">
        <f>IF(D94&gt;B94,"+","-")</f>
        <v>+</v>
      </c>
      <c r="F94" s="7">
        <f>B94</f>
        <v>10000</v>
      </c>
      <c r="G94" s="6"/>
    </row>
    <row r="95" spans="1:7" ht="21" customHeight="1">
      <c r="A95" s="32" t="s">
        <v>91</v>
      </c>
      <c r="B95" s="11">
        <v>800000000</v>
      </c>
      <c r="C95" s="11">
        <v>167527131.62</v>
      </c>
      <c r="D95" s="11">
        <v>366212437.69</v>
      </c>
      <c r="E95" s="12" t="str">
        <f>IF(D95&gt;B95,"+","-")</f>
        <v>-</v>
      </c>
      <c r="F95" s="11">
        <f>ABS(D95-B95)</f>
        <v>433787562.31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147013129.28999999</v>
      </c>
      <c r="D103" s="7">
        <v>1012036387.28</v>
      </c>
      <c r="E103" s="38" t="s">
        <v>9</v>
      </c>
      <c r="F103" s="14">
        <f t="shared" si="12"/>
        <v>862036387.27999997</v>
      </c>
      <c r="G103" s="6"/>
    </row>
    <row r="104" spans="1:7" ht="21" customHeight="1">
      <c r="A104" s="18" t="s">
        <v>100</v>
      </c>
      <c r="B104" s="7">
        <v>10000000</v>
      </c>
      <c r="C104" s="14">
        <v>295200</v>
      </c>
      <c r="D104" s="7">
        <v>3015600</v>
      </c>
      <c r="E104" s="8" t="str">
        <f>IF(D104&gt;B104,"+","-")</f>
        <v>-</v>
      </c>
      <c r="F104" s="14">
        <f t="shared" si="12"/>
        <v>6984400</v>
      </c>
      <c r="G104" s="6"/>
    </row>
    <row r="105" spans="1:7" ht="21" customHeight="1">
      <c r="A105" s="18" t="s">
        <v>101</v>
      </c>
      <c r="B105" s="7">
        <v>800000000</v>
      </c>
      <c r="C105" s="7">
        <v>10471086.5</v>
      </c>
      <c r="D105" s="7">
        <v>1340867126.54</v>
      </c>
      <c r="E105" s="8" t="str">
        <f>IF(D105&gt;B105,"+","-")</f>
        <v>+</v>
      </c>
      <c r="F105" s="14">
        <f t="shared" si="12"/>
        <v>540867126.53999996</v>
      </c>
      <c r="G105" s="6"/>
    </row>
    <row r="106" spans="1:7" ht="21" customHeight="1">
      <c r="A106" s="18" t="s">
        <v>102</v>
      </c>
      <c r="B106" s="7">
        <v>20000000</v>
      </c>
      <c r="C106" s="7">
        <v>1032811</v>
      </c>
      <c r="D106" s="7">
        <v>11858543.800000001</v>
      </c>
      <c r="E106" s="8" t="str">
        <f t="shared" ref="E106:E110" si="13">IF(D106&gt;B106,"+","-")</f>
        <v>-</v>
      </c>
      <c r="F106" s="7">
        <f t="shared" si="12"/>
        <v>8141456.1999999993</v>
      </c>
      <c r="G106" s="6"/>
    </row>
    <row r="107" spans="1:7" ht="21" customHeight="1">
      <c r="A107" s="18" t="s">
        <v>103</v>
      </c>
      <c r="B107" s="7">
        <v>50000000</v>
      </c>
      <c r="C107" s="7">
        <v>8165335</v>
      </c>
      <c r="D107" s="7">
        <v>32049536</v>
      </c>
      <c r="E107" s="8" t="str">
        <f t="shared" si="13"/>
        <v>-</v>
      </c>
      <c r="F107" s="7">
        <f t="shared" si="12"/>
        <v>17950464</v>
      </c>
      <c r="G107" s="6"/>
    </row>
    <row r="108" spans="1:7" ht="21" customHeight="1">
      <c r="A108" s="18" t="s">
        <v>104</v>
      </c>
      <c r="B108" s="7">
        <v>70000000</v>
      </c>
      <c r="C108" s="7">
        <v>2688780.52</v>
      </c>
      <c r="D108" s="7">
        <v>6374967.5499999998</v>
      </c>
      <c r="E108" s="8" t="s">
        <v>9</v>
      </c>
      <c r="F108" s="7">
        <f>ABS(D108-B108)</f>
        <v>63625032.450000003</v>
      </c>
      <c r="G108" s="6"/>
    </row>
    <row r="109" spans="1:7" ht="21" customHeight="1">
      <c r="A109" s="39" t="s">
        <v>105</v>
      </c>
      <c r="B109" s="11">
        <v>1100000000</v>
      </c>
      <c r="C109" s="11">
        <v>169666342.31</v>
      </c>
      <c r="D109" s="11">
        <v>2406202161.1700001</v>
      </c>
      <c r="E109" s="12" t="str">
        <f t="shared" si="13"/>
        <v>+</v>
      </c>
      <c r="F109" s="11">
        <f t="shared" si="12"/>
        <v>1306202161.1700001</v>
      </c>
      <c r="G109" s="6"/>
    </row>
    <row r="110" spans="1:7" ht="21" customHeight="1">
      <c r="A110" s="40" t="s">
        <v>106</v>
      </c>
      <c r="B110" s="11">
        <v>79000000000</v>
      </c>
      <c r="C110" s="11">
        <v>4275039362.77</v>
      </c>
      <c r="D110" s="11">
        <v>40543092954.099998</v>
      </c>
      <c r="E110" s="12" t="str">
        <f t="shared" si="13"/>
        <v>-</v>
      </c>
      <c r="F110" s="11">
        <f t="shared" si="12"/>
        <v>38456907045.900002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79000000000</v>
      </c>
      <c r="C114" s="11">
        <v>427539362.76999998</v>
      </c>
      <c r="D114" s="11">
        <v>40543092954.099998</v>
      </c>
      <c r="E114" s="12" t="str">
        <f>IF(D114&gt;B114,"+","-")</f>
        <v>-</v>
      </c>
      <c r="F114" s="11">
        <f>ABS(D114-B114)</f>
        <v>38456907045.900002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0303-1DCC-4779-9073-9466EC19DE5E}">
  <sheetPr>
    <tabColor theme="3" tint="-0.499984740745262"/>
  </sheetPr>
  <dimension ref="A1:G286"/>
  <sheetViews>
    <sheetView workbookViewId="0">
      <selection activeCell="B6" sqref="B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117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182318.04</v>
      </c>
      <c r="D9" s="7">
        <v>2440462.1</v>
      </c>
      <c r="E9" s="8" t="str">
        <f>IF(D9&gt;B9,"+","-")</f>
        <v>-</v>
      </c>
      <c r="F9" s="7">
        <f>ABS(D9-B9)</f>
        <v>7559537.9000000004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12798839.92</v>
      </c>
      <c r="D10" s="7">
        <v>301572142.13999999</v>
      </c>
      <c r="E10" s="8" t="str">
        <f t="shared" ref="E10:E16" si="0">IF(D10&gt;B10,"+","-")</f>
        <v>-</v>
      </c>
      <c r="F10" s="7">
        <f t="shared" ref="F10:F16" si="1">ABS(D10-B10)</f>
        <v>198427857.86000001</v>
      </c>
      <c r="G10" s="6"/>
    </row>
    <row r="11" spans="1:7" ht="21" customHeight="1">
      <c r="A11" s="7" t="s">
        <v>16</v>
      </c>
      <c r="B11" s="7">
        <v>1140000000</v>
      </c>
      <c r="C11" s="7" t="s">
        <v>118</v>
      </c>
      <c r="D11" s="7">
        <v>745674521.32000005</v>
      </c>
      <c r="E11" s="8" t="str">
        <f t="shared" si="0"/>
        <v>-</v>
      </c>
      <c r="F11" s="7">
        <f t="shared" si="1"/>
        <v>394325478.67999995</v>
      </c>
      <c r="G11" s="6"/>
    </row>
    <row r="12" spans="1:7" ht="21" customHeight="1">
      <c r="A12" s="7" t="s">
        <v>17</v>
      </c>
      <c r="B12" s="7">
        <v>1000000</v>
      </c>
      <c r="C12" s="7">
        <v>63808</v>
      </c>
      <c r="D12" s="7">
        <v>493276</v>
      </c>
      <c r="E12" s="8" t="str">
        <f t="shared" si="0"/>
        <v>-</v>
      </c>
      <c r="F12" s="7">
        <f t="shared" si="1"/>
        <v>506724</v>
      </c>
      <c r="G12" s="6"/>
    </row>
    <row r="13" spans="1:7" ht="21" customHeight="1">
      <c r="A13" s="7" t="s">
        <v>18</v>
      </c>
      <c r="B13" s="7">
        <v>220000000</v>
      </c>
      <c r="C13" s="7">
        <v>16989047.789999999</v>
      </c>
      <c r="D13" s="7">
        <v>113828516.97</v>
      </c>
      <c r="E13" s="8" t="str">
        <f t="shared" si="0"/>
        <v>-</v>
      </c>
      <c r="F13" s="7">
        <f t="shared" si="1"/>
        <v>106171483.03</v>
      </c>
      <c r="G13" s="6"/>
    </row>
    <row r="14" spans="1:7" ht="21" customHeight="1">
      <c r="A14" s="7" t="s">
        <v>19</v>
      </c>
      <c r="B14" s="7">
        <v>19000000</v>
      </c>
      <c r="C14" s="7">
        <v>700744.75</v>
      </c>
      <c r="D14" s="7">
        <v>4972163.25</v>
      </c>
      <c r="E14" s="8" t="str">
        <f t="shared" si="0"/>
        <v>-</v>
      </c>
      <c r="F14" s="7">
        <f t="shared" si="1"/>
        <v>14027836.75</v>
      </c>
      <c r="G14" s="6"/>
    </row>
    <row r="15" spans="1:7" ht="21" customHeight="1">
      <c r="A15" s="7" t="s">
        <v>20</v>
      </c>
      <c r="B15" s="10">
        <v>7710000000</v>
      </c>
      <c r="C15" s="7">
        <v>4789797.97</v>
      </c>
      <c r="D15" s="7">
        <v>169688049.37</v>
      </c>
      <c r="E15" s="8" t="str">
        <f>IF(D15&gt;B15,"+","-")</f>
        <v>-</v>
      </c>
      <c r="F15" s="7">
        <f>ABS(D15-B15)</f>
        <v>7540311950.6300001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214091150.47</v>
      </c>
      <c r="D16" s="11">
        <v>1338669134.1500001</v>
      </c>
      <c r="E16" s="12" t="str">
        <f t="shared" si="0"/>
        <v>-</v>
      </c>
      <c r="F16" s="11">
        <f t="shared" si="1"/>
        <v>8261330865.8500004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2742563403.1799998</v>
      </c>
      <c r="D18" s="7">
        <v>18151538147.970001</v>
      </c>
      <c r="E18" s="8" t="str">
        <f t="shared" ref="E18:E27" si="2">IF(D18&gt;B18,"+","-")</f>
        <v>-</v>
      </c>
      <c r="F18" s="7">
        <f t="shared" ref="F18:F27" si="3">ABS(D18-B18)</f>
        <v>10648461852.029999</v>
      </c>
      <c r="G18" s="6"/>
    </row>
    <row r="19" spans="1:7" ht="21" customHeight="1">
      <c r="A19" s="7" t="s">
        <v>24</v>
      </c>
      <c r="B19" s="13">
        <v>14000000000</v>
      </c>
      <c r="C19" s="14">
        <v>1541310606.48</v>
      </c>
      <c r="D19" s="7">
        <v>12101157370.5</v>
      </c>
      <c r="E19" s="15" t="str">
        <f t="shared" si="2"/>
        <v>-</v>
      </c>
      <c r="F19" s="7">
        <f t="shared" si="3"/>
        <v>1898842629.5</v>
      </c>
      <c r="G19" s="6"/>
    </row>
    <row r="20" spans="1:7" ht="21" customHeight="1">
      <c r="A20" s="7" t="s">
        <v>25</v>
      </c>
      <c r="B20" s="13">
        <v>4900000000</v>
      </c>
      <c r="C20" s="14">
        <v>284897492.29000002</v>
      </c>
      <c r="D20" s="14">
        <v>1836251283.99</v>
      </c>
      <c r="E20" s="8" t="s">
        <v>9</v>
      </c>
      <c r="F20" s="7">
        <f t="shared" si="3"/>
        <v>3063748716.0100002</v>
      </c>
      <c r="G20" s="6"/>
    </row>
    <row r="21" spans="1:7" ht="21" customHeight="1">
      <c r="A21" s="7" t="s">
        <v>26</v>
      </c>
      <c r="B21" s="16">
        <v>13300000000</v>
      </c>
      <c r="C21" s="14">
        <v>615571331</v>
      </c>
      <c r="D21" s="17">
        <v>7061823236</v>
      </c>
      <c r="E21" s="8" t="str">
        <f t="shared" si="2"/>
        <v>-</v>
      </c>
      <c r="F21" s="7">
        <f t="shared" si="3"/>
        <v>6238176764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322259557.92000002</v>
      </c>
      <c r="D23" s="7">
        <v>2376156759.8099999</v>
      </c>
      <c r="E23" s="8" t="str">
        <f>IF(D23&gt;B23,"+","-")</f>
        <v>-</v>
      </c>
      <c r="F23" s="7">
        <f>ABS(D23-B23)</f>
        <v>1473843240.1900001</v>
      </c>
      <c r="G23" s="6"/>
    </row>
    <row r="24" spans="1:7" ht="21" customHeight="1">
      <c r="A24" s="7" t="s">
        <v>29</v>
      </c>
      <c r="B24" s="7">
        <v>4800000</v>
      </c>
      <c r="C24" s="14">
        <v>90430.5</v>
      </c>
      <c r="D24" s="14">
        <v>551250.26</v>
      </c>
      <c r="E24" s="8" t="s">
        <v>9</v>
      </c>
      <c r="F24" s="7">
        <f>ABS(D24-B24)</f>
        <v>4248749.74</v>
      </c>
      <c r="G24" s="6"/>
    </row>
    <row r="25" spans="1:7" ht="21" customHeight="1">
      <c r="A25" s="7" t="s">
        <v>30</v>
      </c>
      <c r="B25" s="7">
        <v>200000</v>
      </c>
      <c r="C25" s="14">
        <v>14410</v>
      </c>
      <c r="D25" s="14">
        <v>87250</v>
      </c>
      <c r="E25" s="8" t="s">
        <v>9</v>
      </c>
      <c r="F25" s="7">
        <f>ABS(D25-B25)</f>
        <v>112750</v>
      </c>
      <c r="G25" s="6"/>
    </row>
    <row r="26" spans="1:7" ht="21" customHeight="1">
      <c r="A26" s="7" t="s">
        <v>31</v>
      </c>
      <c r="B26" s="7">
        <v>145000000</v>
      </c>
      <c r="C26" s="7">
        <v>638450</v>
      </c>
      <c r="D26" s="7">
        <v>18418415</v>
      </c>
      <c r="E26" s="8" t="str">
        <f>IF(D26&gt;B26,"+","-")</f>
        <v>-</v>
      </c>
      <c r="F26" s="7">
        <f>ABS(D26-B26)</f>
        <v>126581585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5507345681.3699999</v>
      </c>
      <c r="D27" s="21">
        <v>41545983713.529999</v>
      </c>
      <c r="E27" s="12" t="str">
        <f t="shared" si="2"/>
        <v>-</v>
      </c>
      <c r="F27" s="11">
        <f t="shared" si="3"/>
        <v>23454016286.470001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5721436831.8400002</v>
      </c>
      <c r="D28" s="23">
        <v>42884652847.68</v>
      </c>
      <c r="E28" s="24" t="str">
        <f>IF(D28&gt;B28,"+","-")</f>
        <v>-</v>
      </c>
      <c r="F28" s="23">
        <f>ABS(D28-B28)</f>
        <v>31715347152.32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41985335</v>
      </c>
      <c r="D31" s="7">
        <v>324760318</v>
      </c>
      <c r="E31" s="8" t="str">
        <f t="shared" ref="E31:E38" si="4">IF(D31&gt;B31,"+","-")</f>
        <v>-</v>
      </c>
      <c r="F31" s="7">
        <f t="shared" ref="F31:F42" si="5">ABS(D31-B31)</f>
        <v>475239682</v>
      </c>
      <c r="G31" s="6"/>
    </row>
    <row r="32" spans="1:7" ht="21" customHeight="1">
      <c r="A32" s="7" t="s">
        <v>37</v>
      </c>
      <c r="B32" s="7">
        <v>42700000</v>
      </c>
      <c r="C32" s="7">
        <v>2342740</v>
      </c>
      <c r="D32" s="7">
        <v>19694750</v>
      </c>
      <c r="E32" s="8" t="str">
        <f t="shared" si="4"/>
        <v>-</v>
      </c>
      <c r="F32" s="7">
        <f t="shared" si="5"/>
        <v>23005250</v>
      </c>
      <c r="G32" s="6"/>
    </row>
    <row r="33" spans="1:7" ht="21" customHeight="1">
      <c r="A33" s="7" t="s">
        <v>38</v>
      </c>
      <c r="B33" s="7">
        <v>42000000</v>
      </c>
      <c r="C33" s="7">
        <v>2866978</v>
      </c>
      <c r="D33" s="7">
        <v>23259537.48</v>
      </c>
      <c r="E33" s="8" t="str">
        <f t="shared" si="4"/>
        <v>-</v>
      </c>
      <c r="F33" s="7">
        <f t="shared" si="5"/>
        <v>18740462.52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3833378.49</v>
      </c>
      <c r="D34" s="7">
        <v>30528844.609999999</v>
      </c>
      <c r="E34" s="8" t="str">
        <f t="shared" si="4"/>
        <v>-</v>
      </c>
      <c r="F34" s="7">
        <f t="shared" si="5"/>
        <v>29471155.390000001</v>
      </c>
      <c r="G34" s="6"/>
    </row>
    <row r="35" spans="1:7" ht="21" customHeight="1">
      <c r="A35" s="7" t="s">
        <v>40</v>
      </c>
      <c r="B35" s="7">
        <v>10000</v>
      </c>
      <c r="C35" s="14" t="s">
        <v>9</v>
      </c>
      <c r="D35" s="14">
        <v>1400</v>
      </c>
      <c r="E35" s="8" t="str">
        <f t="shared" si="4"/>
        <v>-</v>
      </c>
      <c r="F35" s="7">
        <f t="shared" si="5"/>
        <v>8600</v>
      </c>
      <c r="G35" s="6"/>
    </row>
    <row r="36" spans="1:7" ht="21" customHeight="1">
      <c r="A36" s="7" t="s">
        <v>41</v>
      </c>
      <c r="B36" s="7">
        <v>77000000</v>
      </c>
      <c r="C36" s="7">
        <v>5664970</v>
      </c>
      <c r="D36" s="7">
        <v>25828197</v>
      </c>
      <c r="E36" s="8" t="str">
        <f t="shared" si="4"/>
        <v>-</v>
      </c>
      <c r="F36" s="7">
        <f t="shared" si="5"/>
        <v>51171803</v>
      </c>
      <c r="G36" s="6"/>
    </row>
    <row r="37" spans="1:7" ht="21" customHeight="1">
      <c r="A37" s="7" t="s">
        <v>42</v>
      </c>
      <c r="B37" s="25">
        <v>900000</v>
      </c>
      <c r="C37" s="7">
        <v>45680</v>
      </c>
      <c r="D37" s="7">
        <v>402531</v>
      </c>
      <c r="E37" s="8" t="str">
        <f t="shared" si="4"/>
        <v>-</v>
      </c>
      <c r="F37" s="7">
        <f t="shared" si="5"/>
        <v>497469</v>
      </c>
      <c r="G37" s="6"/>
    </row>
    <row r="38" spans="1:7" ht="21" customHeight="1">
      <c r="A38" s="7" t="s">
        <v>43</v>
      </c>
      <c r="B38" s="25">
        <v>13000000</v>
      </c>
      <c r="C38" s="7">
        <v>832225</v>
      </c>
      <c r="D38" s="7">
        <v>5868675</v>
      </c>
      <c r="E38" s="8" t="str">
        <f t="shared" si="4"/>
        <v>-</v>
      </c>
      <c r="F38" s="7">
        <f t="shared" si="5"/>
        <v>7131325</v>
      </c>
      <c r="G38" s="6"/>
    </row>
    <row r="39" spans="1:7" s="9" customFormat="1" ht="21" customHeight="1">
      <c r="A39" s="7" t="s">
        <v>44</v>
      </c>
      <c r="B39" s="7">
        <v>310000</v>
      </c>
      <c r="C39" s="14">
        <v>4500</v>
      </c>
      <c r="D39" s="14">
        <v>7500</v>
      </c>
      <c r="E39" s="8" t="s">
        <v>9</v>
      </c>
      <c r="F39" s="7">
        <f t="shared" si="5"/>
        <v>302500</v>
      </c>
      <c r="G39" s="6"/>
    </row>
    <row r="40" spans="1:7" s="9" customFormat="1" ht="21" customHeight="1">
      <c r="A40" s="7" t="s">
        <v>45</v>
      </c>
      <c r="B40" s="7">
        <v>80000</v>
      </c>
      <c r="C40" s="14" t="s">
        <v>9</v>
      </c>
      <c r="D40" s="14">
        <v>8875</v>
      </c>
      <c r="E40" s="8" t="s">
        <v>9</v>
      </c>
      <c r="F40" s="7">
        <f t="shared" si="5"/>
        <v>71125</v>
      </c>
      <c r="G40" s="6"/>
    </row>
    <row r="41" spans="1:7" s="9" customFormat="1" ht="21" customHeight="1">
      <c r="A41" s="7" t="s">
        <v>46</v>
      </c>
      <c r="B41" s="7">
        <v>42700000</v>
      </c>
      <c r="C41" s="14">
        <v>0</v>
      </c>
      <c r="D41" s="14">
        <v>0</v>
      </c>
      <c r="E41" s="8" t="s">
        <v>9</v>
      </c>
      <c r="F41" s="7">
        <f>ABS(B41)</f>
        <v>42700000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0</v>
      </c>
      <c r="D42" s="14">
        <v>0</v>
      </c>
      <c r="E42" s="8" t="s">
        <v>9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6689400</v>
      </c>
      <c r="D52" s="7">
        <v>62832900</v>
      </c>
      <c r="E52" s="8" t="str">
        <f t="shared" si="6"/>
        <v>-</v>
      </c>
      <c r="F52" s="7">
        <f t="shared" si="7"/>
        <v>30167100</v>
      </c>
      <c r="G52" s="6"/>
    </row>
    <row r="53" spans="1:7" s="9" customFormat="1" ht="21" customHeight="1">
      <c r="A53" s="7" t="s">
        <v>54</v>
      </c>
      <c r="B53" s="7">
        <v>300000</v>
      </c>
      <c r="C53" s="14">
        <v>900</v>
      </c>
      <c r="D53" s="14">
        <v>6435</v>
      </c>
      <c r="E53" s="8" t="s">
        <v>9</v>
      </c>
      <c r="F53" s="7">
        <f t="shared" si="7"/>
        <v>293565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64266106.490000002</v>
      </c>
      <c r="D55" s="11">
        <v>493199963.08999997</v>
      </c>
      <c r="E55" s="12" t="str">
        <f t="shared" si="6"/>
        <v>-</v>
      </c>
      <c r="F55" s="11">
        <f t="shared" si="7"/>
        <v>1606800036.9100001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6366679.2999999998</v>
      </c>
      <c r="D57" s="7">
        <v>79037310.599999994</v>
      </c>
      <c r="E57" s="8" t="str">
        <f>IF(D57&gt;B57,"+","-")</f>
        <v>-</v>
      </c>
      <c r="F57" s="7">
        <f>ABS(D57-B57)</f>
        <v>58962689.400000006</v>
      </c>
      <c r="G57" s="6"/>
    </row>
    <row r="58" spans="1:7" ht="21" customHeight="1">
      <c r="A58" s="7" t="s">
        <v>59</v>
      </c>
      <c r="B58" s="7">
        <v>22000000</v>
      </c>
      <c r="C58" s="7">
        <v>1348030</v>
      </c>
      <c r="D58" s="7">
        <v>12377215</v>
      </c>
      <c r="E58" s="8" t="str">
        <f t="shared" ref="E58:E62" si="8">IF(D58&gt;B58,"+","-")</f>
        <v>-</v>
      </c>
      <c r="F58" s="7">
        <f t="shared" ref="F58:F65" si="9">ABS(D58-B58)</f>
        <v>9622785</v>
      </c>
      <c r="G58" s="6"/>
    </row>
    <row r="59" spans="1:7" ht="21" customHeight="1">
      <c r="A59" s="7" t="s">
        <v>60</v>
      </c>
      <c r="B59" s="7">
        <v>200000</v>
      </c>
      <c r="C59" s="7">
        <v>16485</v>
      </c>
      <c r="D59" s="7">
        <v>159345</v>
      </c>
      <c r="E59" s="8" t="str">
        <f t="shared" si="8"/>
        <v>-</v>
      </c>
      <c r="F59" s="7">
        <f t="shared" si="9"/>
        <v>40655</v>
      </c>
      <c r="G59" s="6"/>
    </row>
    <row r="60" spans="1:7" ht="21" customHeight="1">
      <c r="A60" s="7" t="s">
        <v>61</v>
      </c>
      <c r="B60" s="7">
        <v>3000000</v>
      </c>
      <c r="C60" s="14">
        <v>146800</v>
      </c>
      <c r="D60" s="7">
        <v>1734610</v>
      </c>
      <c r="E60" s="8" t="str">
        <f t="shared" si="8"/>
        <v>-</v>
      </c>
      <c r="F60" s="7">
        <f t="shared" si="9"/>
        <v>1265390</v>
      </c>
      <c r="G60" s="6"/>
    </row>
    <row r="61" spans="1:7" ht="21" customHeight="1">
      <c r="A61" s="7" t="s">
        <v>62</v>
      </c>
      <c r="B61" s="7">
        <v>300000</v>
      </c>
      <c r="C61" s="7">
        <v>3000</v>
      </c>
      <c r="D61" s="7">
        <v>168800</v>
      </c>
      <c r="E61" s="8" t="str">
        <f t="shared" si="8"/>
        <v>-</v>
      </c>
      <c r="F61" s="7">
        <f t="shared" si="9"/>
        <v>131200</v>
      </c>
      <c r="G61" s="6"/>
    </row>
    <row r="62" spans="1:7" ht="21" customHeight="1">
      <c r="A62" s="7" t="s">
        <v>63</v>
      </c>
      <c r="B62" s="7">
        <v>1500000</v>
      </c>
      <c r="C62" s="14">
        <v>10070</v>
      </c>
      <c r="D62" s="7">
        <v>333990</v>
      </c>
      <c r="E62" s="8" t="str">
        <f t="shared" si="8"/>
        <v>-</v>
      </c>
      <c r="F62" s="7">
        <f t="shared" si="9"/>
        <v>1166010</v>
      </c>
      <c r="G62" s="6"/>
    </row>
    <row r="63" spans="1:7" ht="21" customHeight="1">
      <c r="A63" s="7" t="s">
        <v>64</v>
      </c>
      <c r="B63" s="7">
        <v>15000000</v>
      </c>
      <c r="C63" s="7">
        <v>913207</v>
      </c>
      <c r="D63" s="7">
        <v>8068273</v>
      </c>
      <c r="E63" s="8" t="s">
        <v>9</v>
      </c>
      <c r="F63" s="7">
        <f t="shared" si="9"/>
        <v>6931727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8804271.3000000007</v>
      </c>
      <c r="D65" s="11">
        <v>101879543.59999999</v>
      </c>
      <c r="E65" s="12" t="str">
        <f>IF(D65&gt;B65,"+","-")</f>
        <v>-</v>
      </c>
      <c r="F65" s="11">
        <f t="shared" si="9"/>
        <v>78120456.400000006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7452539.5999999996</v>
      </c>
      <c r="D67" s="7">
        <v>52122001.600000001</v>
      </c>
      <c r="E67" s="8" t="str">
        <f>IF(D67&gt;B67,"+","-")</f>
        <v>-</v>
      </c>
      <c r="F67" s="7">
        <f>ABS(D67-B67)</f>
        <v>57877998.399999999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7452539.5999999996</v>
      </c>
      <c r="D68" s="11">
        <v>52122001.600000001</v>
      </c>
      <c r="E68" s="12" t="str">
        <f t="shared" ref="E68:E82" si="10">IF(D68&gt;B68,"+","-")</f>
        <v>-</v>
      </c>
      <c r="F68" s="11">
        <f>ABS(D68-B68)</f>
        <v>57877998.399999999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1664381</v>
      </c>
      <c r="D70" s="7">
        <v>7674707</v>
      </c>
      <c r="E70" s="8" t="str">
        <f t="shared" si="10"/>
        <v>-</v>
      </c>
      <c r="F70" s="7">
        <f t="shared" ref="F70:F83" si="11">ABS(D70-B70)</f>
        <v>7325293</v>
      </c>
      <c r="G70" s="6"/>
    </row>
    <row r="71" spans="1:7" ht="21" customHeight="1">
      <c r="A71" s="7" t="s">
        <v>72</v>
      </c>
      <c r="B71" s="7">
        <v>500000</v>
      </c>
      <c r="C71" s="7">
        <v>10500</v>
      </c>
      <c r="D71" s="7">
        <v>203734</v>
      </c>
      <c r="E71" s="8" t="str">
        <f t="shared" si="10"/>
        <v>-</v>
      </c>
      <c r="F71" s="7">
        <f t="shared" si="11"/>
        <v>296266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24220</v>
      </c>
      <c r="D72" s="14">
        <v>198990</v>
      </c>
      <c r="E72" s="8" t="s">
        <v>9</v>
      </c>
      <c r="F72" s="7">
        <f t="shared" si="11"/>
        <v>801010</v>
      </c>
      <c r="G72" s="6"/>
    </row>
    <row r="73" spans="1:7" ht="21" customHeight="1">
      <c r="A73" s="7" t="s">
        <v>74</v>
      </c>
      <c r="B73" s="7">
        <v>5000000</v>
      </c>
      <c r="C73" s="7">
        <v>244264.5</v>
      </c>
      <c r="D73" s="7">
        <v>3665707</v>
      </c>
      <c r="E73" s="8" t="str">
        <f t="shared" si="10"/>
        <v>-</v>
      </c>
      <c r="F73" s="7">
        <f t="shared" si="11"/>
        <v>1334293</v>
      </c>
      <c r="G73" s="6"/>
    </row>
    <row r="74" spans="1:7" ht="21" customHeight="1">
      <c r="A74" s="7" t="s">
        <v>75</v>
      </c>
      <c r="B74" s="7">
        <v>4000000</v>
      </c>
      <c r="C74" s="14">
        <v>322200</v>
      </c>
      <c r="D74" s="7">
        <v>1387130</v>
      </c>
      <c r="E74" s="8" t="str">
        <f t="shared" si="10"/>
        <v>-</v>
      </c>
      <c r="F74" s="7">
        <f t="shared" si="11"/>
        <v>2612870</v>
      </c>
      <c r="G74" s="6"/>
    </row>
    <row r="75" spans="1:7" ht="21" customHeight="1">
      <c r="A75" s="7" t="s">
        <v>76</v>
      </c>
      <c r="B75" s="7">
        <v>80000</v>
      </c>
      <c r="C75" s="14">
        <v>5000</v>
      </c>
      <c r="D75" s="14">
        <v>53480</v>
      </c>
      <c r="E75" s="8" t="s">
        <v>9</v>
      </c>
      <c r="F75" s="7">
        <f t="shared" si="11"/>
        <v>26520</v>
      </c>
      <c r="G75" s="6"/>
    </row>
    <row r="76" spans="1:7" ht="21" customHeight="1">
      <c r="A76" s="7" t="s">
        <v>77</v>
      </c>
      <c r="B76" s="7">
        <v>7700000</v>
      </c>
      <c r="C76" s="7">
        <v>443160</v>
      </c>
      <c r="D76" s="7">
        <v>3564840</v>
      </c>
      <c r="E76" s="8" t="str">
        <f>IF(D76&gt;B76,"+","-")</f>
        <v>-</v>
      </c>
      <c r="F76" s="7">
        <f>ABS(D76-B76)</f>
        <v>4135160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723570</v>
      </c>
      <c r="D77" s="7">
        <v>6222110</v>
      </c>
      <c r="E77" s="8" t="str">
        <f>IF(D77&gt;B77,"+","-")</f>
        <v>-</v>
      </c>
      <c r="F77" s="7">
        <f>ABS(D77-B77)</f>
        <v>7777890</v>
      </c>
      <c r="G77" s="6"/>
    </row>
    <row r="78" spans="1:7" ht="21" customHeight="1">
      <c r="A78" s="7" t="s">
        <v>79</v>
      </c>
      <c r="B78" s="7">
        <v>10000</v>
      </c>
      <c r="C78" s="14" t="s">
        <v>9</v>
      </c>
      <c r="D78" s="14">
        <v>16160</v>
      </c>
      <c r="E78" s="8" t="str">
        <f t="shared" si="10"/>
        <v>+</v>
      </c>
      <c r="F78" s="7">
        <f>ABS(D78-B78)</f>
        <v>6160</v>
      </c>
      <c r="G78" s="6"/>
    </row>
    <row r="79" spans="1:7" ht="21" customHeight="1">
      <c r="A79" s="7" t="s">
        <v>80</v>
      </c>
      <c r="B79" s="7">
        <v>12500000</v>
      </c>
      <c r="C79" s="14">
        <v>506845</v>
      </c>
      <c r="D79" s="7">
        <v>21702806</v>
      </c>
      <c r="E79" s="8" t="str">
        <f t="shared" si="10"/>
        <v>+</v>
      </c>
      <c r="F79" s="7">
        <f t="shared" si="11"/>
        <v>9202806</v>
      </c>
      <c r="G79" s="6"/>
    </row>
    <row r="80" spans="1:7" ht="21" customHeight="1">
      <c r="A80" s="7" t="s">
        <v>81</v>
      </c>
      <c r="B80" s="7">
        <v>150000</v>
      </c>
      <c r="C80" s="14">
        <v>11750</v>
      </c>
      <c r="D80" s="7">
        <v>49975</v>
      </c>
      <c r="E80" s="8" t="str">
        <f t="shared" si="10"/>
        <v>-</v>
      </c>
      <c r="F80" s="7">
        <f t="shared" si="11"/>
        <v>100025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3955890.5</v>
      </c>
      <c r="D82" s="11">
        <v>44739639</v>
      </c>
      <c r="E82" s="12" t="str">
        <f t="shared" si="10"/>
        <v>-</v>
      </c>
      <c r="F82" s="11">
        <f t="shared" si="11"/>
        <v>15260361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84478807.890000001</v>
      </c>
      <c r="D83" s="23">
        <v>691941147.28999996</v>
      </c>
      <c r="E83" s="24" t="str">
        <f>IF(D83&gt;B83,"+","-")</f>
        <v>-</v>
      </c>
      <c r="F83" s="11">
        <f t="shared" si="11"/>
        <v>1758058852.71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3200293.33</v>
      </c>
      <c r="D91" s="7">
        <v>39783167.32</v>
      </c>
      <c r="E91" s="8" t="str">
        <f>IF(D91&gt;B91,"+","-")</f>
        <v>-</v>
      </c>
      <c r="F91" s="7">
        <f>ABS(D91-B91)</f>
        <v>110216832.68000001</v>
      </c>
      <c r="G91" s="6"/>
    </row>
    <row r="92" spans="1:7" ht="21" customHeight="1">
      <c r="A92" s="18" t="s">
        <v>88</v>
      </c>
      <c r="B92" s="7">
        <v>29990000</v>
      </c>
      <c r="C92" s="14">
        <v>33792</v>
      </c>
      <c r="D92" s="14">
        <v>11564675.5</v>
      </c>
      <c r="E92" s="8" t="str">
        <f>IF(D92&gt;B92,"+","-")</f>
        <v>-</v>
      </c>
      <c r="F92" s="7">
        <f>ABS(D92-B92)</f>
        <v>18425324.5</v>
      </c>
      <c r="G92" s="6"/>
    </row>
    <row r="93" spans="1:7" ht="21" customHeight="1">
      <c r="A93" s="18" t="s">
        <v>89</v>
      </c>
      <c r="B93" s="7">
        <v>620000000</v>
      </c>
      <c r="C93" s="14">
        <v>79963731.989999995</v>
      </c>
      <c r="D93" s="7">
        <v>398062412.19</v>
      </c>
      <c r="E93" s="8" t="str">
        <f>IF(D93&gt;B93,"+","-")</f>
        <v>-</v>
      </c>
      <c r="F93" s="7">
        <f>ABS(D93-B93)</f>
        <v>221937587.81</v>
      </c>
      <c r="G93" s="6"/>
    </row>
    <row r="94" spans="1:7" ht="21" customHeight="1">
      <c r="A94" s="18" t="s">
        <v>90</v>
      </c>
      <c r="B94" s="7">
        <v>10000</v>
      </c>
      <c r="C94" s="14">
        <v>1250</v>
      </c>
      <c r="D94" s="14">
        <v>1250</v>
      </c>
      <c r="E94" s="8" t="str">
        <f>IF(D94&gt;B94,"+","-")</f>
        <v>-</v>
      </c>
      <c r="F94" s="7">
        <f>ABS(D94-B94)</f>
        <v>8750</v>
      </c>
      <c r="G94" s="6"/>
    </row>
    <row r="95" spans="1:7" ht="21" customHeight="1">
      <c r="A95" s="32" t="s">
        <v>91</v>
      </c>
      <c r="B95" s="11">
        <v>800000000</v>
      </c>
      <c r="C95" s="11">
        <v>83199067.319999993</v>
      </c>
      <c r="D95" s="11">
        <v>449411505.00999999</v>
      </c>
      <c r="E95" s="12" t="str">
        <f>IF(D95&gt;B95,"+","-")</f>
        <v>-</v>
      </c>
      <c r="F95" s="11">
        <f>ABS(D95-B95)</f>
        <v>350588494.99000001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17305691.969999999</v>
      </c>
      <c r="D103" s="7">
        <v>1029342079.25</v>
      </c>
      <c r="E103" s="38" t="s">
        <v>9</v>
      </c>
      <c r="F103" s="14">
        <f t="shared" si="12"/>
        <v>879342079.25</v>
      </c>
      <c r="G103" s="6"/>
    </row>
    <row r="104" spans="1:7" ht="21" customHeight="1">
      <c r="A104" s="18" t="s">
        <v>100</v>
      </c>
      <c r="B104" s="7">
        <v>10000000</v>
      </c>
      <c r="C104" s="14">
        <v>401900</v>
      </c>
      <c r="D104" s="7">
        <v>3417500</v>
      </c>
      <c r="E104" s="8" t="str">
        <f>IF(D104&gt;B104,"+","-")</f>
        <v>-</v>
      </c>
      <c r="F104" s="14">
        <f t="shared" si="12"/>
        <v>6582500</v>
      </c>
      <c r="G104" s="6"/>
    </row>
    <row r="105" spans="1:7" ht="21" customHeight="1">
      <c r="A105" s="18" t="s">
        <v>101</v>
      </c>
      <c r="B105" s="7">
        <v>800000000</v>
      </c>
      <c r="C105" s="7">
        <v>7735413.4299999997</v>
      </c>
      <c r="D105" s="7">
        <v>1348602539.97</v>
      </c>
      <c r="E105" s="8" t="str">
        <f>IF(D105&gt;B105,"+","-")</f>
        <v>+</v>
      </c>
      <c r="F105" s="14">
        <f t="shared" si="12"/>
        <v>548602539.97000003</v>
      </c>
      <c r="G105" s="6"/>
    </row>
    <row r="106" spans="1:7" ht="21" customHeight="1">
      <c r="A106" s="18" t="s">
        <v>102</v>
      </c>
      <c r="B106" s="7">
        <v>20000000</v>
      </c>
      <c r="C106" s="7">
        <v>292591.11</v>
      </c>
      <c r="D106" s="7">
        <v>12151134.91</v>
      </c>
      <c r="E106" s="8" t="str">
        <f t="shared" ref="E106:E110" si="13">IF(D106&gt;B106,"+","-")</f>
        <v>-</v>
      </c>
      <c r="F106" s="7">
        <f t="shared" si="12"/>
        <v>7848865.0899999999</v>
      </c>
      <c r="G106" s="6"/>
    </row>
    <row r="107" spans="1:7" ht="21" customHeight="1">
      <c r="A107" s="18" t="s">
        <v>103</v>
      </c>
      <c r="B107" s="7">
        <v>50000000</v>
      </c>
      <c r="C107" s="7">
        <v>2799315</v>
      </c>
      <c r="D107" s="7">
        <v>34848851</v>
      </c>
      <c r="E107" s="8" t="str">
        <f t="shared" si="13"/>
        <v>-</v>
      </c>
      <c r="F107" s="7">
        <f t="shared" si="12"/>
        <v>15151149</v>
      </c>
      <c r="G107" s="6"/>
    </row>
    <row r="108" spans="1:7" ht="21" customHeight="1">
      <c r="A108" s="18" t="s">
        <v>104</v>
      </c>
      <c r="B108" s="7">
        <v>70000000</v>
      </c>
      <c r="C108" s="7">
        <v>1643794.21</v>
      </c>
      <c r="D108" s="7">
        <v>8018761.7599999998</v>
      </c>
      <c r="E108" s="8" t="s">
        <v>9</v>
      </c>
      <c r="F108" s="7">
        <f>ABS(D108-B108)</f>
        <v>61981238.240000002</v>
      </c>
      <c r="G108" s="6"/>
    </row>
    <row r="109" spans="1:7" ht="21" customHeight="1">
      <c r="A109" s="39" t="s">
        <v>105</v>
      </c>
      <c r="B109" s="11">
        <v>1100000000</v>
      </c>
      <c r="C109" s="11">
        <v>30178705.719999999</v>
      </c>
      <c r="D109" s="11">
        <v>2436380866.8899999</v>
      </c>
      <c r="E109" s="12" t="str">
        <f t="shared" si="13"/>
        <v>+</v>
      </c>
      <c r="F109" s="11">
        <f t="shared" si="12"/>
        <v>1336380866.8899999</v>
      </c>
      <c r="G109" s="6"/>
    </row>
    <row r="110" spans="1:7" ht="21" customHeight="1">
      <c r="A110" s="40" t="s">
        <v>106</v>
      </c>
      <c r="B110" s="11">
        <v>79000000000</v>
      </c>
      <c r="C110" s="11">
        <v>5919293412.7700005</v>
      </c>
      <c r="D110" s="11">
        <v>46462386366.870003</v>
      </c>
      <c r="E110" s="12" t="str">
        <f t="shared" si="13"/>
        <v>-</v>
      </c>
      <c r="F110" s="11">
        <f t="shared" si="12"/>
        <v>32537613633.129997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79000000000</v>
      </c>
      <c r="C114" s="11">
        <v>5919293412.7700005</v>
      </c>
      <c r="D114" s="11">
        <v>46462386366.870003</v>
      </c>
      <c r="E114" s="12" t="str">
        <f>IF(D114&gt;B114,"+","-")</f>
        <v>-</v>
      </c>
      <c r="F114" s="11">
        <f>ABS(D114-B114)</f>
        <v>32537613633.129997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B927F-78EF-451A-9988-246CD519D6CE}">
  <sheetPr>
    <tabColor theme="9" tint="-0.499984740745262"/>
  </sheetPr>
  <dimension ref="A1:G286"/>
  <sheetViews>
    <sheetView workbookViewId="0">
      <selection activeCell="B6" sqref="B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119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155247.35</v>
      </c>
      <c r="D9" s="7">
        <v>2595709.4500000002</v>
      </c>
      <c r="E9" s="8" t="str">
        <f>IF(D9&gt;B9,"+","-")</f>
        <v>-</v>
      </c>
      <c r="F9" s="7">
        <f>ABS(D9-B9)</f>
        <v>7404290.5499999998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31659855.859999999</v>
      </c>
      <c r="D10" s="7">
        <v>333231998</v>
      </c>
      <c r="E10" s="8" t="str">
        <f t="shared" ref="E10:E16" si="0">IF(D10&gt;B10,"+","-")</f>
        <v>-</v>
      </c>
      <c r="F10" s="7">
        <f t="shared" ref="F10:F16" si="1">ABS(D10-B10)</f>
        <v>166768002</v>
      </c>
      <c r="G10" s="6"/>
    </row>
    <row r="11" spans="1:7" ht="21" customHeight="1">
      <c r="A11" s="7" t="s">
        <v>16</v>
      </c>
      <c r="B11" s="7">
        <v>1140000000</v>
      </c>
      <c r="C11" s="7">
        <v>154767150.49000001</v>
      </c>
      <c r="D11" s="7">
        <v>900441671.80999994</v>
      </c>
      <c r="E11" s="8" t="str">
        <f t="shared" si="0"/>
        <v>-</v>
      </c>
      <c r="F11" s="7">
        <f t="shared" si="1"/>
        <v>239558328.19000006</v>
      </c>
      <c r="G11" s="6"/>
    </row>
    <row r="12" spans="1:7" ht="21" customHeight="1">
      <c r="A12" s="7" t="s">
        <v>17</v>
      </c>
      <c r="B12" s="7">
        <v>1000000</v>
      </c>
      <c r="C12" s="7">
        <v>84614</v>
      </c>
      <c r="D12" s="7">
        <v>577890</v>
      </c>
      <c r="E12" s="8" t="str">
        <f t="shared" si="0"/>
        <v>-</v>
      </c>
      <c r="F12" s="7">
        <f t="shared" si="1"/>
        <v>422110</v>
      </c>
      <c r="G12" s="6"/>
    </row>
    <row r="13" spans="1:7" ht="21" customHeight="1">
      <c r="A13" s="7" t="s">
        <v>18</v>
      </c>
      <c r="B13" s="7">
        <v>220000000</v>
      </c>
      <c r="C13" s="7">
        <v>15683595.34</v>
      </c>
      <c r="D13" s="7">
        <v>139512115.31</v>
      </c>
      <c r="E13" s="8" t="str">
        <f t="shared" si="0"/>
        <v>-</v>
      </c>
      <c r="F13" s="7">
        <f t="shared" si="1"/>
        <v>80487884.689999998</v>
      </c>
      <c r="G13" s="6"/>
    </row>
    <row r="14" spans="1:7" ht="21" customHeight="1">
      <c r="A14" s="7" t="s">
        <v>19</v>
      </c>
      <c r="B14" s="7">
        <v>19000000</v>
      </c>
      <c r="C14" s="7">
        <v>418501</v>
      </c>
      <c r="D14" s="7">
        <v>5390664.25</v>
      </c>
      <c r="E14" s="8" t="str">
        <f t="shared" si="0"/>
        <v>-</v>
      </c>
      <c r="F14" s="7">
        <f t="shared" si="1"/>
        <v>13609335.75</v>
      </c>
      <c r="G14" s="6"/>
    </row>
    <row r="15" spans="1:7" ht="21" customHeight="1">
      <c r="A15" s="7" t="s">
        <v>20</v>
      </c>
      <c r="B15" s="10">
        <v>7710000000</v>
      </c>
      <c r="C15" s="7">
        <v>11781040.25</v>
      </c>
      <c r="D15" s="7">
        <v>181469089.62</v>
      </c>
      <c r="E15" s="8" t="str">
        <f>IF(D15&gt;B15,"+","-")</f>
        <v>-</v>
      </c>
      <c r="F15" s="7">
        <f>ABS(D15-B15)</f>
        <v>7528530910.3800001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214550004.28999999</v>
      </c>
      <c r="D16" s="11">
        <v>1553219138.4400001</v>
      </c>
      <c r="E16" s="12" t="str">
        <f t="shared" si="0"/>
        <v>-</v>
      </c>
      <c r="F16" s="11">
        <f t="shared" si="1"/>
        <v>8046780861.5599995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7734866249.1800003</v>
      </c>
      <c r="D18" s="7">
        <v>25886404397.150002</v>
      </c>
      <c r="E18" s="8" t="str">
        <f t="shared" ref="E18:E27" si="2">IF(D18&gt;B18,"+","-")</f>
        <v>-</v>
      </c>
      <c r="F18" s="7">
        <f t="shared" ref="F18:F27" si="3">ABS(D18-B18)</f>
        <v>2913595602.8499985</v>
      </c>
      <c r="G18" s="6"/>
    </row>
    <row r="19" spans="1:7" ht="21" customHeight="1">
      <c r="A19" s="7" t="s">
        <v>24</v>
      </c>
      <c r="B19" s="13">
        <v>14000000000</v>
      </c>
      <c r="C19" s="14">
        <v>1442904410.05</v>
      </c>
      <c r="D19" s="7">
        <v>13544061780.549999</v>
      </c>
      <c r="E19" s="15" t="str">
        <f t="shared" si="2"/>
        <v>-</v>
      </c>
      <c r="F19" s="7">
        <f t="shared" si="3"/>
        <v>455938219.45000076</v>
      </c>
      <c r="G19" s="6"/>
    </row>
    <row r="20" spans="1:7" ht="21" customHeight="1">
      <c r="A20" s="7" t="s">
        <v>25</v>
      </c>
      <c r="B20" s="13">
        <v>4900000000</v>
      </c>
      <c r="C20" s="14">
        <v>312783740.38999999</v>
      </c>
      <c r="D20" s="14">
        <v>2149035024.3800001</v>
      </c>
      <c r="E20" s="8" t="s">
        <v>9</v>
      </c>
      <c r="F20" s="7">
        <f t="shared" si="3"/>
        <v>2750964975.6199999</v>
      </c>
      <c r="G20" s="6"/>
    </row>
    <row r="21" spans="1:7" ht="21" customHeight="1">
      <c r="A21" s="7" t="s">
        <v>26</v>
      </c>
      <c r="B21" s="16">
        <v>13300000000</v>
      </c>
      <c r="C21" s="14">
        <v>1232500228</v>
      </c>
      <c r="D21" s="17">
        <v>8294323464</v>
      </c>
      <c r="E21" s="8" t="str">
        <f t="shared" si="2"/>
        <v>-</v>
      </c>
      <c r="F21" s="7">
        <f t="shared" si="3"/>
        <v>5005676536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499324303.94999999</v>
      </c>
      <c r="D23" s="7">
        <v>2875481063.7600002</v>
      </c>
      <c r="E23" s="8" t="str">
        <f>IF(D23&gt;B23,"+","-")</f>
        <v>-</v>
      </c>
      <c r="F23" s="7">
        <f>ABS(D23-B23)</f>
        <v>974518936.23999977</v>
      </c>
      <c r="G23" s="6"/>
    </row>
    <row r="24" spans="1:7" ht="21" customHeight="1">
      <c r="A24" s="7" t="s">
        <v>29</v>
      </c>
      <c r="B24" s="7">
        <v>4800000</v>
      </c>
      <c r="C24" s="14">
        <v>38038</v>
      </c>
      <c r="D24" s="14">
        <v>589288.26</v>
      </c>
      <c r="E24" s="8" t="s">
        <v>9</v>
      </c>
      <c r="F24" s="7">
        <f>ABS(D24-B24)</f>
        <v>4210711.74</v>
      </c>
      <c r="G24" s="6"/>
    </row>
    <row r="25" spans="1:7" ht="21" customHeight="1">
      <c r="A25" s="7" t="s">
        <v>30</v>
      </c>
      <c r="B25" s="7">
        <v>200000</v>
      </c>
      <c r="C25" s="14">
        <v>9380</v>
      </c>
      <c r="D25" s="14">
        <v>96630</v>
      </c>
      <c r="E25" s="8" t="s">
        <v>9</v>
      </c>
      <c r="F25" s="7">
        <f>ABS(D25-B25)</f>
        <v>103370</v>
      </c>
      <c r="G25" s="6"/>
    </row>
    <row r="26" spans="1:7" ht="21" customHeight="1">
      <c r="A26" s="7" t="s">
        <v>31</v>
      </c>
      <c r="B26" s="7">
        <v>145000000</v>
      </c>
      <c r="C26" s="7">
        <v>4793450</v>
      </c>
      <c r="D26" s="7">
        <v>23211865</v>
      </c>
      <c r="E26" s="8" t="str">
        <f>IF(D26&gt;B26,"+","-")</f>
        <v>-</v>
      </c>
      <c r="F26" s="7">
        <f>ABS(D26-B26)</f>
        <v>121788135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11227219799.57</v>
      </c>
      <c r="D27" s="21">
        <v>52773203513.099998</v>
      </c>
      <c r="E27" s="12" t="str">
        <f t="shared" si="2"/>
        <v>-</v>
      </c>
      <c r="F27" s="11">
        <f t="shared" si="3"/>
        <v>12226796486.900002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11441769803.860001</v>
      </c>
      <c r="D28" s="23">
        <v>54326422651.540001</v>
      </c>
      <c r="E28" s="24" t="str">
        <f>IF(D28&gt;B28,"+","-")</f>
        <v>-</v>
      </c>
      <c r="F28" s="23">
        <f>ABS(D28-B28)</f>
        <v>20273577348.459999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44175420</v>
      </c>
      <c r="D31" s="7">
        <v>368935738</v>
      </c>
      <c r="E31" s="8" t="str">
        <f t="shared" ref="E31:E38" si="4">IF(D31&gt;B31,"+","-")</f>
        <v>-</v>
      </c>
      <c r="F31" s="7">
        <f t="shared" ref="F31:F42" si="5">ABS(D31-B31)</f>
        <v>431064262</v>
      </c>
      <c r="G31" s="6"/>
    </row>
    <row r="32" spans="1:7" ht="21" customHeight="1">
      <c r="A32" s="7" t="s">
        <v>37</v>
      </c>
      <c r="B32" s="7">
        <v>42700000</v>
      </c>
      <c r="C32" s="7">
        <v>2991620</v>
      </c>
      <c r="D32" s="7">
        <v>22686370</v>
      </c>
      <c r="E32" s="8" t="str">
        <f t="shared" si="4"/>
        <v>-</v>
      </c>
      <c r="F32" s="7">
        <f t="shared" si="5"/>
        <v>20013630</v>
      </c>
      <c r="G32" s="6"/>
    </row>
    <row r="33" spans="1:7" ht="21" customHeight="1">
      <c r="A33" s="7" t="s">
        <v>38</v>
      </c>
      <c r="B33" s="7">
        <v>42000000</v>
      </c>
      <c r="C33" s="7">
        <v>2104074.39</v>
      </c>
      <c r="D33" s="7">
        <v>25363611.870000001</v>
      </c>
      <c r="E33" s="8" t="str">
        <f t="shared" si="4"/>
        <v>-</v>
      </c>
      <c r="F33" s="7">
        <f t="shared" si="5"/>
        <v>16636388.129999999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4404658.6100000003</v>
      </c>
      <c r="D34" s="7">
        <v>34933503.219999999</v>
      </c>
      <c r="E34" s="8" t="str">
        <f t="shared" si="4"/>
        <v>-</v>
      </c>
      <c r="F34" s="7">
        <f t="shared" si="5"/>
        <v>25066496.780000001</v>
      </c>
      <c r="G34" s="6"/>
    </row>
    <row r="35" spans="1:7" ht="21" customHeight="1">
      <c r="A35" s="7" t="s">
        <v>40</v>
      </c>
      <c r="B35" s="7">
        <v>10000</v>
      </c>
      <c r="C35" s="14" t="s">
        <v>9</v>
      </c>
      <c r="D35" s="14">
        <v>1400</v>
      </c>
      <c r="E35" s="8" t="str">
        <f t="shared" si="4"/>
        <v>-</v>
      </c>
      <c r="F35" s="7">
        <f t="shared" si="5"/>
        <v>8600</v>
      </c>
      <c r="G35" s="6"/>
    </row>
    <row r="36" spans="1:7" ht="21" customHeight="1">
      <c r="A36" s="7" t="s">
        <v>41</v>
      </c>
      <c r="B36" s="7">
        <v>77000000</v>
      </c>
      <c r="C36" s="7">
        <v>7734322</v>
      </c>
      <c r="D36" s="7">
        <v>33562519</v>
      </c>
      <c r="E36" s="8" t="str">
        <f t="shared" si="4"/>
        <v>-</v>
      </c>
      <c r="F36" s="7">
        <f t="shared" si="5"/>
        <v>43437481</v>
      </c>
      <c r="G36" s="6"/>
    </row>
    <row r="37" spans="1:7" ht="21" customHeight="1">
      <c r="A37" s="7" t="s">
        <v>42</v>
      </c>
      <c r="B37" s="25">
        <v>900000</v>
      </c>
      <c r="C37" s="7">
        <v>55031</v>
      </c>
      <c r="D37" s="7">
        <v>457562</v>
      </c>
      <c r="E37" s="8" t="str">
        <f t="shared" si="4"/>
        <v>-</v>
      </c>
      <c r="F37" s="7">
        <f t="shared" si="5"/>
        <v>442438</v>
      </c>
      <c r="G37" s="6"/>
    </row>
    <row r="38" spans="1:7" ht="21" customHeight="1">
      <c r="A38" s="7" t="s">
        <v>43</v>
      </c>
      <c r="B38" s="25">
        <v>13000000</v>
      </c>
      <c r="C38" s="7">
        <v>884100</v>
      </c>
      <c r="D38" s="7">
        <v>6752775</v>
      </c>
      <c r="E38" s="8" t="str">
        <f t="shared" si="4"/>
        <v>-</v>
      </c>
      <c r="F38" s="7">
        <f t="shared" si="5"/>
        <v>6247225</v>
      </c>
      <c r="G38" s="6"/>
    </row>
    <row r="39" spans="1:7" s="9" customFormat="1" ht="21" customHeight="1">
      <c r="A39" s="7" t="s">
        <v>44</v>
      </c>
      <c r="B39" s="7">
        <v>310000</v>
      </c>
      <c r="C39" s="14">
        <v>5000</v>
      </c>
      <c r="D39" s="14">
        <v>12500</v>
      </c>
      <c r="E39" s="8" t="s">
        <v>9</v>
      </c>
      <c r="F39" s="7">
        <f t="shared" si="5"/>
        <v>297500</v>
      </c>
      <c r="G39" s="6"/>
    </row>
    <row r="40" spans="1:7" s="9" customFormat="1" ht="21" customHeight="1">
      <c r="A40" s="7" t="s">
        <v>45</v>
      </c>
      <c r="B40" s="7">
        <v>80000</v>
      </c>
      <c r="C40" s="14">
        <v>3500</v>
      </c>
      <c r="D40" s="14">
        <v>12375</v>
      </c>
      <c r="E40" s="8" t="s">
        <v>9</v>
      </c>
      <c r="F40" s="7">
        <f t="shared" si="5"/>
        <v>67625</v>
      </c>
      <c r="G40" s="6"/>
    </row>
    <row r="41" spans="1:7" s="9" customFormat="1" ht="21" customHeight="1">
      <c r="A41" s="7" t="s">
        <v>46</v>
      </c>
      <c r="B41" s="7">
        <v>42700000</v>
      </c>
      <c r="C41" s="14">
        <v>0</v>
      </c>
      <c r="D41" s="14">
        <v>0</v>
      </c>
      <c r="E41" s="8" t="s">
        <v>9</v>
      </c>
      <c r="F41" s="7">
        <f>ABS(B41)</f>
        <v>42700000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0</v>
      </c>
      <c r="D42" s="14">
        <v>0</v>
      </c>
      <c r="E42" s="8" t="s">
        <v>9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7839600</v>
      </c>
      <c r="D52" s="7">
        <v>70672500</v>
      </c>
      <c r="E52" s="8" t="str">
        <f t="shared" si="6"/>
        <v>-</v>
      </c>
      <c r="F52" s="7">
        <f t="shared" si="7"/>
        <v>22327500</v>
      </c>
      <c r="G52" s="6"/>
    </row>
    <row r="53" spans="1:7" s="9" customFormat="1" ht="21" customHeight="1">
      <c r="A53" s="7" t="s">
        <v>54</v>
      </c>
      <c r="B53" s="7">
        <v>300000</v>
      </c>
      <c r="C53" s="14">
        <v>18772.5</v>
      </c>
      <c r="D53" s="14">
        <v>25207.5</v>
      </c>
      <c r="E53" s="8" t="s">
        <v>9</v>
      </c>
      <c r="F53" s="7">
        <f t="shared" si="7"/>
        <v>274792.5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70216098.5</v>
      </c>
      <c r="D55" s="11">
        <v>563416061.59000003</v>
      </c>
      <c r="E55" s="12" t="str">
        <f t="shared" si="6"/>
        <v>-</v>
      </c>
      <c r="F55" s="11">
        <f t="shared" si="7"/>
        <v>1536583938.4099998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8506741.3000000007</v>
      </c>
      <c r="D57" s="7">
        <v>87544051.900000006</v>
      </c>
      <c r="E57" s="8" t="str">
        <f>IF(D57&gt;B57,"+","-")</f>
        <v>-</v>
      </c>
      <c r="F57" s="7">
        <f>ABS(D57-B57)</f>
        <v>50455948.099999994</v>
      </c>
      <c r="G57" s="6"/>
    </row>
    <row r="58" spans="1:7" ht="21" customHeight="1">
      <c r="A58" s="7" t="s">
        <v>59</v>
      </c>
      <c r="B58" s="7">
        <v>22000000</v>
      </c>
      <c r="C58" s="7">
        <v>1844480</v>
      </c>
      <c r="D58" s="7">
        <v>14221695</v>
      </c>
      <c r="E58" s="8" t="str">
        <f t="shared" ref="E58:E62" si="8">IF(D58&gt;B58,"+","-")</f>
        <v>-</v>
      </c>
      <c r="F58" s="7">
        <f t="shared" ref="F58:F65" si="9">ABS(D58-B58)</f>
        <v>7778305</v>
      </c>
      <c r="G58" s="6"/>
    </row>
    <row r="59" spans="1:7" ht="21" customHeight="1">
      <c r="A59" s="7" t="s">
        <v>60</v>
      </c>
      <c r="B59" s="7">
        <v>200000</v>
      </c>
      <c r="C59" s="7">
        <v>18965</v>
      </c>
      <c r="D59" s="7">
        <v>178310</v>
      </c>
      <c r="E59" s="8" t="str">
        <f t="shared" si="8"/>
        <v>-</v>
      </c>
      <c r="F59" s="7">
        <f t="shared" si="9"/>
        <v>21690</v>
      </c>
      <c r="G59" s="6"/>
    </row>
    <row r="60" spans="1:7" ht="21" customHeight="1">
      <c r="A60" s="7" t="s">
        <v>61</v>
      </c>
      <c r="B60" s="7">
        <v>3000000</v>
      </c>
      <c r="C60" s="14">
        <v>244000</v>
      </c>
      <c r="D60" s="7">
        <v>1978610</v>
      </c>
      <c r="E60" s="8" t="str">
        <f t="shared" si="8"/>
        <v>-</v>
      </c>
      <c r="F60" s="7">
        <f t="shared" si="9"/>
        <v>1021390</v>
      </c>
      <c r="G60" s="6"/>
    </row>
    <row r="61" spans="1:7" ht="21" customHeight="1">
      <c r="A61" s="7" t="s">
        <v>62</v>
      </c>
      <c r="B61" s="7">
        <v>300000</v>
      </c>
      <c r="C61" s="7">
        <v>10500</v>
      </c>
      <c r="D61" s="7">
        <v>179300</v>
      </c>
      <c r="E61" s="8" t="str">
        <f t="shared" si="8"/>
        <v>-</v>
      </c>
      <c r="F61" s="7">
        <f t="shared" si="9"/>
        <v>120700</v>
      </c>
      <c r="G61" s="6"/>
    </row>
    <row r="62" spans="1:7" ht="21" customHeight="1">
      <c r="A62" s="7" t="s">
        <v>63</v>
      </c>
      <c r="B62" s="7">
        <v>1500000</v>
      </c>
      <c r="C62" s="14">
        <v>118500</v>
      </c>
      <c r="D62" s="7">
        <v>452490</v>
      </c>
      <c r="E62" s="8" t="str">
        <f t="shared" si="8"/>
        <v>-</v>
      </c>
      <c r="F62" s="7">
        <f t="shared" si="9"/>
        <v>1047510</v>
      </c>
      <c r="G62" s="6"/>
    </row>
    <row r="63" spans="1:7" ht="21" customHeight="1">
      <c r="A63" s="7" t="s">
        <v>64</v>
      </c>
      <c r="B63" s="7">
        <v>15000000</v>
      </c>
      <c r="C63" s="7">
        <v>1112410</v>
      </c>
      <c r="D63" s="7">
        <v>9180683</v>
      </c>
      <c r="E63" s="8" t="s">
        <v>9</v>
      </c>
      <c r="F63" s="7">
        <f t="shared" si="9"/>
        <v>5819317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11855596.300000001</v>
      </c>
      <c r="D65" s="11">
        <v>113735139.90000001</v>
      </c>
      <c r="E65" s="12" t="str">
        <f>IF(D65&gt;B65,"+","-")</f>
        <v>-</v>
      </c>
      <c r="F65" s="11">
        <f t="shared" si="9"/>
        <v>66264860.099999994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10735513</v>
      </c>
      <c r="D67" s="7">
        <v>62857514.600000001</v>
      </c>
      <c r="E67" s="8" t="str">
        <f>IF(D67&gt;B67,"+","-")</f>
        <v>-</v>
      </c>
      <c r="F67" s="7">
        <f>ABS(D67-B67)</f>
        <v>47142485.399999999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10735513</v>
      </c>
      <c r="D68" s="11">
        <v>62857514.600000001</v>
      </c>
      <c r="E68" s="12" t="str">
        <f t="shared" ref="E68:E82" si="10">IF(D68&gt;B68,"+","-")</f>
        <v>-</v>
      </c>
      <c r="F68" s="11">
        <f>ABS(D68-B68)</f>
        <v>47142485.399999999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2173327</v>
      </c>
      <c r="D70" s="7">
        <v>9848034</v>
      </c>
      <c r="E70" s="8" t="str">
        <f t="shared" si="10"/>
        <v>-</v>
      </c>
      <c r="F70" s="7">
        <f t="shared" ref="F70:F83" si="11">ABS(D70-B70)</f>
        <v>5151966</v>
      </c>
      <c r="G70" s="6"/>
    </row>
    <row r="71" spans="1:7" ht="21" customHeight="1">
      <c r="A71" s="7" t="s">
        <v>72</v>
      </c>
      <c r="B71" s="7">
        <v>500000</v>
      </c>
      <c r="C71" s="7">
        <v>32870</v>
      </c>
      <c r="D71" s="7">
        <v>236604</v>
      </c>
      <c r="E71" s="8" t="str">
        <f t="shared" si="10"/>
        <v>-</v>
      </c>
      <c r="F71" s="7">
        <f t="shared" si="11"/>
        <v>263396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33950</v>
      </c>
      <c r="D72" s="14">
        <v>232940</v>
      </c>
      <c r="E72" s="8" t="s">
        <v>9</v>
      </c>
      <c r="F72" s="7">
        <f t="shared" si="11"/>
        <v>767060</v>
      </c>
      <c r="G72" s="6"/>
    </row>
    <row r="73" spans="1:7" ht="21" customHeight="1">
      <c r="A73" s="7" t="s">
        <v>74</v>
      </c>
      <c r="B73" s="7">
        <v>5000000</v>
      </c>
      <c r="C73" s="7">
        <v>401353</v>
      </c>
      <c r="D73" s="7">
        <v>4067060</v>
      </c>
      <c r="E73" s="8" t="str">
        <f t="shared" si="10"/>
        <v>-</v>
      </c>
      <c r="F73" s="7">
        <f t="shared" si="11"/>
        <v>932940</v>
      </c>
      <c r="G73" s="6"/>
    </row>
    <row r="74" spans="1:7" ht="21" customHeight="1">
      <c r="A74" s="7" t="s">
        <v>75</v>
      </c>
      <c r="B74" s="7">
        <v>4000000</v>
      </c>
      <c r="C74" s="14">
        <v>135950</v>
      </c>
      <c r="D74" s="7">
        <v>1523080</v>
      </c>
      <c r="E74" s="8" t="str">
        <f t="shared" si="10"/>
        <v>-</v>
      </c>
      <c r="F74" s="7">
        <f t="shared" si="11"/>
        <v>2476920</v>
      </c>
      <c r="G74" s="6"/>
    </row>
    <row r="75" spans="1:7" ht="21" customHeight="1">
      <c r="A75" s="7" t="s">
        <v>76</v>
      </c>
      <c r="B75" s="7">
        <v>80000</v>
      </c>
      <c r="C75" s="14">
        <v>10000</v>
      </c>
      <c r="D75" s="14">
        <v>63480</v>
      </c>
      <c r="E75" s="8" t="s">
        <v>9</v>
      </c>
      <c r="F75" s="7">
        <f t="shared" si="11"/>
        <v>16520</v>
      </c>
      <c r="G75" s="6"/>
    </row>
    <row r="76" spans="1:7" ht="21" customHeight="1">
      <c r="A76" s="7" t="s">
        <v>77</v>
      </c>
      <c r="B76" s="7">
        <v>7700000</v>
      </c>
      <c r="C76" s="7">
        <v>443450</v>
      </c>
      <c r="D76" s="7">
        <v>4008290</v>
      </c>
      <c r="E76" s="8" t="str">
        <f>IF(D76&gt;B76,"+","-")</f>
        <v>-</v>
      </c>
      <c r="F76" s="7">
        <f>ABS(D76-B76)</f>
        <v>3691710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897575</v>
      </c>
      <c r="D77" s="7">
        <v>7119685</v>
      </c>
      <c r="E77" s="8" t="str">
        <f>IF(D77&gt;B77,"+","-")</f>
        <v>-</v>
      </c>
      <c r="F77" s="7">
        <f>ABS(D77-B77)</f>
        <v>6880315</v>
      </c>
      <c r="G77" s="6"/>
    </row>
    <row r="78" spans="1:7" ht="21" customHeight="1">
      <c r="A78" s="7" t="s">
        <v>79</v>
      </c>
      <c r="B78" s="7">
        <v>10000</v>
      </c>
      <c r="C78" s="14" t="s">
        <v>9</v>
      </c>
      <c r="D78" s="14">
        <v>16160</v>
      </c>
      <c r="E78" s="8" t="str">
        <f t="shared" si="10"/>
        <v>+</v>
      </c>
      <c r="F78" s="7">
        <f>ABS(D78-B78)</f>
        <v>6160</v>
      </c>
      <c r="G78" s="6"/>
    </row>
    <row r="79" spans="1:7" ht="21" customHeight="1">
      <c r="A79" s="7" t="s">
        <v>80</v>
      </c>
      <c r="B79" s="7">
        <v>12500000</v>
      </c>
      <c r="C79" s="14">
        <v>511900</v>
      </c>
      <c r="D79" s="7">
        <v>22214706</v>
      </c>
      <c r="E79" s="8" t="str">
        <f t="shared" si="10"/>
        <v>+</v>
      </c>
      <c r="F79" s="7">
        <f t="shared" si="11"/>
        <v>9714706</v>
      </c>
      <c r="G79" s="6"/>
    </row>
    <row r="80" spans="1:7" ht="21" customHeight="1">
      <c r="A80" s="7" t="s">
        <v>81</v>
      </c>
      <c r="B80" s="7">
        <v>150000</v>
      </c>
      <c r="C80" s="14">
        <v>3815</v>
      </c>
      <c r="D80" s="7">
        <v>53790</v>
      </c>
      <c r="E80" s="8" t="str">
        <f t="shared" si="10"/>
        <v>-</v>
      </c>
      <c r="F80" s="7">
        <f t="shared" si="11"/>
        <v>96210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4644190</v>
      </c>
      <c r="D82" s="11">
        <v>49383829</v>
      </c>
      <c r="E82" s="12" t="str">
        <f t="shared" si="10"/>
        <v>-</v>
      </c>
      <c r="F82" s="11">
        <f t="shared" si="11"/>
        <v>10616171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97451397.799999997</v>
      </c>
      <c r="D83" s="23">
        <v>789392545.09000003</v>
      </c>
      <c r="E83" s="24" t="str">
        <f>IF(D83&gt;B83,"+","-")</f>
        <v>-</v>
      </c>
      <c r="F83" s="11">
        <f t="shared" si="11"/>
        <v>1660607454.9099998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4509707.7</v>
      </c>
      <c r="D91" s="7">
        <v>44292875.020000003</v>
      </c>
      <c r="E91" s="8" t="str">
        <f>IF(D91&gt;B91,"+","-")</f>
        <v>-</v>
      </c>
      <c r="F91" s="7">
        <f>ABS(D91-B91)</f>
        <v>105707124.97999999</v>
      </c>
      <c r="G91" s="6"/>
    </row>
    <row r="92" spans="1:7" ht="21" customHeight="1">
      <c r="A92" s="18" t="s">
        <v>88</v>
      </c>
      <c r="B92" s="7">
        <v>29990000</v>
      </c>
      <c r="C92" s="14" t="s">
        <v>9</v>
      </c>
      <c r="D92" s="14">
        <v>11564675.5</v>
      </c>
      <c r="E92" s="8" t="str">
        <f>IF(D92&gt;B92,"+","-")</f>
        <v>-</v>
      </c>
      <c r="F92" s="7">
        <f>ABS(D92-B92)</f>
        <v>18425324.5</v>
      </c>
      <c r="G92" s="6"/>
    </row>
    <row r="93" spans="1:7" ht="21" customHeight="1">
      <c r="A93" s="18" t="s">
        <v>89</v>
      </c>
      <c r="B93" s="7">
        <v>620000000</v>
      </c>
      <c r="C93" s="14">
        <v>96272416.400000006</v>
      </c>
      <c r="D93" s="7">
        <v>494334831.58999997</v>
      </c>
      <c r="E93" s="8" t="str">
        <f>IF(D93&gt;B93,"+","-")</f>
        <v>-</v>
      </c>
      <c r="F93" s="7">
        <f>ABS(D93-B93)</f>
        <v>125665168.41000003</v>
      </c>
      <c r="G93" s="6"/>
    </row>
    <row r="94" spans="1:7" ht="21" customHeight="1">
      <c r="A94" s="18" t="s">
        <v>90</v>
      </c>
      <c r="B94" s="7">
        <v>10000</v>
      </c>
      <c r="C94" s="14" t="s">
        <v>9</v>
      </c>
      <c r="D94" s="14">
        <v>1250</v>
      </c>
      <c r="E94" s="8" t="str">
        <f>IF(D94&gt;B94,"+","-")</f>
        <v>-</v>
      </c>
      <c r="F94" s="7">
        <f>ABS(D94-B94)</f>
        <v>8750</v>
      </c>
      <c r="G94" s="6"/>
    </row>
    <row r="95" spans="1:7" ht="21" customHeight="1">
      <c r="A95" s="32" t="s">
        <v>91</v>
      </c>
      <c r="B95" s="11">
        <v>800000000</v>
      </c>
      <c r="C95" s="11">
        <v>100782127.09999999</v>
      </c>
      <c r="D95" s="11">
        <v>550193632.11000001</v>
      </c>
      <c r="E95" s="12" t="str">
        <f>IF(D95&gt;B95,"+","-")</f>
        <v>-</v>
      </c>
      <c r="F95" s="11">
        <f>ABS(D95-B95)</f>
        <v>249806367.88999999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402768353.98000002</v>
      </c>
      <c r="D103" s="7">
        <v>1432110433.23</v>
      </c>
      <c r="E103" s="38" t="s">
        <v>9</v>
      </c>
      <c r="F103" s="14">
        <f t="shared" si="12"/>
        <v>1282110433.23</v>
      </c>
      <c r="G103" s="6"/>
    </row>
    <row r="104" spans="1:7" ht="21" customHeight="1">
      <c r="A104" s="18" t="s">
        <v>100</v>
      </c>
      <c r="B104" s="7">
        <v>10000000</v>
      </c>
      <c r="C104" s="14">
        <v>192500</v>
      </c>
      <c r="D104" s="7">
        <v>3610000</v>
      </c>
      <c r="E104" s="8" t="str">
        <f>IF(D104&gt;B104,"+","-")</f>
        <v>-</v>
      </c>
      <c r="F104" s="14">
        <f t="shared" si="12"/>
        <v>6390000</v>
      </c>
      <c r="G104" s="6"/>
    </row>
    <row r="105" spans="1:7" ht="21" customHeight="1">
      <c r="A105" s="18" t="s">
        <v>101</v>
      </c>
      <c r="B105" s="7">
        <v>800000000</v>
      </c>
      <c r="C105" s="7">
        <v>51435178.899999999</v>
      </c>
      <c r="D105" s="7">
        <v>1400037718.8699999</v>
      </c>
      <c r="E105" s="8" t="str">
        <f>IF(D105&gt;B105,"+","-")</f>
        <v>+</v>
      </c>
      <c r="F105" s="14">
        <f t="shared" si="12"/>
        <v>600037718.86999989</v>
      </c>
      <c r="G105" s="6"/>
    </row>
    <row r="106" spans="1:7" ht="21" customHeight="1">
      <c r="A106" s="18" t="s">
        <v>102</v>
      </c>
      <c r="B106" s="7">
        <v>20000000</v>
      </c>
      <c r="C106" s="7">
        <v>476773.84</v>
      </c>
      <c r="D106" s="7">
        <v>12627908.75</v>
      </c>
      <c r="E106" s="8" t="str">
        <f t="shared" ref="E106:E110" si="13">IF(D106&gt;B106,"+","-")</f>
        <v>-</v>
      </c>
      <c r="F106" s="7">
        <f t="shared" si="12"/>
        <v>7372091.25</v>
      </c>
      <c r="G106" s="6"/>
    </row>
    <row r="107" spans="1:7" ht="21" customHeight="1">
      <c r="A107" s="18" t="s">
        <v>103</v>
      </c>
      <c r="B107" s="7">
        <v>50000000</v>
      </c>
      <c r="C107" s="7">
        <v>5093553</v>
      </c>
      <c r="D107" s="7">
        <v>39942404</v>
      </c>
      <c r="E107" s="8" t="str">
        <f t="shared" si="13"/>
        <v>-</v>
      </c>
      <c r="F107" s="7">
        <f t="shared" si="12"/>
        <v>10057596</v>
      </c>
      <c r="G107" s="6"/>
    </row>
    <row r="108" spans="1:7" ht="21" customHeight="1">
      <c r="A108" s="18" t="s">
        <v>104</v>
      </c>
      <c r="B108" s="7">
        <v>70000000</v>
      </c>
      <c r="C108" s="7">
        <v>650819.59</v>
      </c>
      <c r="D108" s="7">
        <v>8669581.3499999996</v>
      </c>
      <c r="E108" s="8" t="s">
        <v>9</v>
      </c>
      <c r="F108" s="7">
        <f>ABS(D108-B108)</f>
        <v>61330418.649999999</v>
      </c>
      <c r="G108" s="6"/>
    </row>
    <row r="109" spans="1:7" ht="21" customHeight="1">
      <c r="A109" s="39" t="s">
        <v>105</v>
      </c>
      <c r="B109" s="11">
        <v>1100000000</v>
      </c>
      <c r="C109" s="11">
        <v>460617179.31</v>
      </c>
      <c r="D109" s="11">
        <v>2896998046.1999998</v>
      </c>
      <c r="E109" s="12" t="str">
        <f t="shared" si="13"/>
        <v>+</v>
      </c>
      <c r="F109" s="11">
        <f t="shared" si="12"/>
        <v>1796998046.1999998</v>
      </c>
      <c r="G109" s="6"/>
    </row>
    <row r="110" spans="1:7" ht="21" customHeight="1">
      <c r="A110" s="40" t="s">
        <v>106</v>
      </c>
      <c r="B110" s="11">
        <v>79000000000</v>
      </c>
      <c r="C110" s="11">
        <v>12100620508.07</v>
      </c>
      <c r="D110" s="11">
        <v>58563006874.940002</v>
      </c>
      <c r="E110" s="12" t="str">
        <f t="shared" si="13"/>
        <v>-</v>
      </c>
      <c r="F110" s="11">
        <f t="shared" si="12"/>
        <v>20436993125.059998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 t="s">
        <v>9</v>
      </c>
      <c r="C112" s="36" t="s">
        <v>9</v>
      </c>
      <c r="D112" s="36" t="s">
        <v>9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 t="s">
        <v>9</v>
      </c>
      <c r="C113" s="42" t="str">
        <f>+C112</f>
        <v>-</v>
      </c>
      <c r="D113" s="42" t="s">
        <v>9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79000000000</v>
      </c>
      <c r="C114" s="11">
        <v>12100620508.07</v>
      </c>
      <c r="D114" s="11">
        <v>58563006874.940002</v>
      </c>
      <c r="E114" s="12" t="str">
        <f>IF(D114&gt;B114,"+","-")</f>
        <v>-</v>
      </c>
      <c r="F114" s="11">
        <f>ABS(D114-B114)</f>
        <v>20436993125.059998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D266-C5BF-4B75-A620-583C4A5E6F99}">
  <sheetPr>
    <tabColor theme="9" tint="0.79998168889431442"/>
  </sheetPr>
  <dimension ref="A1:G286"/>
  <sheetViews>
    <sheetView workbookViewId="0">
      <selection activeCell="B6" sqref="B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120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21" customHeight="1">
      <c r="A5" s="3"/>
      <c r="B5" s="3" t="s">
        <v>122</v>
      </c>
      <c r="C5" s="3"/>
      <c r="D5" s="3"/>
      <c r="E5" s="3" t="s">
        <v>9</v>
      </c>
      <c r="F5" s="3" t="s">
        <v>10</v>
      </c>
    </row>
    <row r="6" spans="1:7" ht="21" customHeight="1">
      <c r="A6" s="4" t="s">
        <v>11</v>
      </c>
      <c r="B6" s="4"/>
      <c r="C6" s="4"/>
      <c r="D6" s="4"/>
      <c r="E6" s="5"/>
      <c r="F6" s="4"/>
      <c r="G6" s="6"/>
    </row>
    <row r="7" spans="1:7" ht="21" customHeight="1">
      <c r="A7" s="7" t="s">
        <v>12</v>
      </c>
      <c r="B7" s="7"/>
      <c r="C7" s="7"/>
      <c r="D7" s="7"/>
      <c r="E7" s="8"/>
      <c r="F7" s="7"/>
      <c r="G7" s="6"/>
    </row>
    <row r="8" spans="1:7" ht="21" customHeight="1">
      <c r="A8" s="7" t="s">
        <v>13</v>
      </c>
      <c r="B8" s="7"/>
      <c r="C8" s="7"/>
      <c r="D8" s="7"/>
      <c r="E8" s="8"/>
      <c r="F8" s="7"/>
      <c r="G8" s="6"/>
    </row>
    <row r="9" spans="1:7" ht="21" customHeight="1">
      <c r="A9" s="7" t="s">
        <v>14</v>
      </c>
      <c r="B9" s="7">
        <v>10000000</v>
      </c>
      <c r="C9" s="7">
        <v>239366.51</v>
      </c>
      <c r="D9" s="7">
        <v>2835075.96</v>
      </c>
      <c r="E9" s="8" t="str">
        <f>IF(D9&gt;B9,"+","-")</f>
        <v>-</v>
      </c>
      <c r="F9" s="7">
        <f>ABS(D9-B9)</f>
        <v>7164924.04</v>
      </c>
      <c r="G9" s="6"/>
    </row>
    <row r="10" spans="1:7" s="9" customFormat="1" ht="21" customHeight="1">
      <c r="A10" s="7" t="s">
        <v>15</v>
      </c>
      <c r="B10" s="7">
        <v>500000000</v>
      </c>
      <c r="C10" s="7">
        <v>35981821.579999998</v>
      </c>
      <c r="D10" s="7">
        <v>369213819.57999998</v>
      </c>
      <c r="E10" s="8" t="str">
        <f t="shared" ref="E10:E16" si="0">IF(D10&gt;B10,"+","-")</f>
        <v>-</v>
      </c>
      <c r="F10" s="7">
        <f t="shared" ref="F10:F16" si="1">ABS(D10-B10)</f>
        <v>130786180.42000002</v>
      </c>
      <c r="G10" s="6"/>
    </row>
    <row r="11" spans="1:7" ht="21" customHeight="1">
      <c r="A11" s="7" t="s">
        <v>16</v>
      </c>
      <c r="B11" s="7">
        <v>1140000000</v>
      </c>
      <c r="C11" s="7">
        <v>109712802.55</v>
      </c>
      <c r="D11" s="7">
        <v>1010154474.36</v>
      </c>
      <c r="E11" s="8" t="str">
        <f t="shared" si="0"/>
        <v>-</v>
      </c>
      <c r="F11" s="7">
        <f t="shared" si="1"/>
        <v>129845525.63999999</v>
      </c>
      <c r="G11" s="6"/>
    </row>
    <row r="12" spans="1:7" ht="21" customHeight="1">
      <c r="A12" s="7" t="s">
        <v>17</v>
      </c>
      <c r="B12" s="7">
        <v>1000000</v>
      </c>
      <c r="C12" s="7">
        <v>81294</v>
      </c>
      <c r="D12" s="7">
        <v>659184</v>
      </c>
      <c r="E12" s="8" t="str">
        <f t="shared" si="0"/>
        <v>-</v>
      </c>
      <c r="F12" s="7">
        <f t="shared" si="1"/>
        <v>340816</v>
      </c>
      <c r="G12" s="6"/>
    </row>
    <row r="13" spans="1:7" ht="21" customHeight="1">
      <c r="A13" s="7" t="s">
        <v>18</v>
      </c>
      <c r="B13" s="7">
        <v>220000000</v>
      </c>
      <c r="C13" s="7">
        <v>16888325.390000001</v>
      </c>
      <c r="D13" s="7">
        <v>146400440.69999999</v>
      </c>
      <c r="E13" s="8" t="str">
        <f t="shared" si="0"/>
        <v>-</v>
      </c>
      <c r="F13" s="7">
        <f t="shared" si="1"/>
        <v>73599559.300000012</v>
      </c>
      <c r="G13" s="6"/>
    </row>
    <row r="14" spans="1:7" ht="21" customHeight="1">
      <c r="A14" s="7" t="s">
        <v>19</v>
      </c>
      <c r="B14" s="7">
        <v>19000000</v>
      </c>
      <c r="C14" s="7">
        <v>916562.75</v>
      </c>
      <c r="D14" s="7">
        <v>6307227</v>
      </c>
      <c r="E14" s="8" t="str">
        <f t="shared" si="0"/>
        <v>-</v>
      </c>
      <c r="F14" s="7">
        <f t="shared" si="1"/>
        <v>12692773</v>
      </c>
      <c r="G14" s="6"/>
    </row>
    <row r="15" spans="1:7" ht="21" customHeight="1">
      <c r="A15" s="7" t="s">
        <v>20</v>
      </c>
      <c r="B15" s="10">
        <v>7710000000</v>
      </c>
      <c r="C15" s="7">
        <v>78429449.010000005</v>
      </c>
      <c r="D15" s="7">
        <v>259898538.63</v>
      </c>
      <c r="E15" s="8" t="str">
        <f>IF(D15&gt;B15,"+","-")</f>
        <v>-</v>
      </c>
      <c r="F15" s="7">
        <f>ABS(D15-B15)</f>
        <v>7450101461.3699999</v>
      </c>
      <c r="G15" s="6"/>
    </row>
    <row r="16" spans="1:7" ht="21" customHeight="1">
      <c r="A16" s="7" t="s">
        <v>21</v>
      </c>
      <c r="B16" s="11">
        <f>SUM(B9:B15)</f>
        <v>9600000000</v>
      </c>
      <c r="C16" s="11">
        <v>242249621.78999999</v>
      </c>
      <c r="D16" s="11">
        <v>1795468760.23</v>
      </c>
      <c r="E16" s="12" t="str">
        <f t="shared" si="0"/>
        <v>-</v>
      </c>
      <c r="F16" s="11">
        <f t="shared" si="1"/>
        <v>7804531239.7700005</v>
      </c>
      <c r="G16" s="6"/>
    </row>
    <row r="17" spans="1:7" ht="21" customHeight="1">
      <c r="A17" s="7" t="s">
        <v>22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23</v>
      </c>
      <c r="B18" s="13">
        <v>28800000000</v>
      </c>
      <c r="C18" s="7">
        <v>5353961556.2299995</v>
      </c>
      <c r="D18" s="7">
        <v>31240365953.380001</v>
      </c>
      <c r="E18" s="8" t="str">
        <f t="shared" ref="E18:E27" si="2">IF(D18&gt;B18,"+","-")</f>
        <v>+</v>
      </c>
      <c r="F18" s="7">
        <f t="shared" ref="F18:F27" si="3">ABS(D18-B18)</f>
        <v>2440365953.3800011</v>
      </c>
      <c r="G18" s="6"/>
    </row>
    <row r="19" spans="1:7" ht="21" customHeight="1">
      <c r="A19" s="7" t="s">
        <v>24</v>
      </c>
      <c r="B19" s="13">
        <v>14000000000</v>
      </c>
      <c r="C19" s="14">
        <v>1137708457.04</v>
      </c>
      <c r="D19" s="7">
        <v>14681770237.59</v>
      </c>
      <c r="E19" s="15" t="str">
        <f t="shared" si="2"/>
        <v>+</v>
      </c>
      <c r="F19" s="7">
        <f t="shared" si="3"/>
        <v>681770237.59000015</v>
      </c>
      <c r="G19" s="6"/>
    </row>
    <row r="20" spans="1:7" ht="21" customHeight="1">
      <c r="A20" s="7" t="s">
        <v>25</v>
      </c>
      <c r="B20" s="13">
        <v>4900000000</v>
      </c>
      <c r="C20" s="14">
        <v>589095333.45000005</v>
      </c>
      <c r="D20" s="14">
        <v>2738130357.8299999</v>
      </c>
      <c r="E20" s="8" t="s">
        <v>9</v>
      </c>
      <c r="F20" s="7">
        <f t="shared" si="3"/>
        <v>2161869642.1700001</v>
      </c>
      <c r="G20" s="6"/>
    </row>
    <row r="21" spans="1:7" ht="21" customHeight="1">
      <c r="A21" s="7" t="s">
        <v>26</v>
      </c>
      <c r="B21" s="16">
        <v>13300000000</v>
      </c>
      <c r="C21" s="14">
        <v>635562743</v>
      </c>
      <c r="D21" s="17">
        <v>8929886207</v>
      </c>
      <c r="E21" s="8" t="str">
        <f t="shared" si="2"/>
        <v>-</v>
      </c>
      <c r="F21" s="7">
        <f t="shared" si="3"/>
        <v>4370113793</v>
      </c>
      <c r="G21" s="6"/>
    </row>
    <row r="22" spans="1:7" ht="21" customHeight="1">
      <c r="A22" s="18" t="s">
        <v>27</v>
      </c>
      <c r="B22" s="16"/>
      <c r="C22" s="7"/>
      <c r="D22" s="17"/>
      <c r="E22" s="8"/>
      <c r="F22" s="19"/>
      <c r="G22" s="20"/>
    </row>
    <row r="23" spans="1:7" ht="21" customHeight="1">
      <c r="A23" s="7" t="s">
        <v>28</v>
      </c>
      <c r="B23" s="13">
        <v>3850000000</v>
      </c>
      <c r="C23" s="7">
        <v>122691954.53</v>
      </c>
      <c r="D23" s="7">
        <v>2998173018.29</v>
      </c>
      <c r="E23" s="8" t="str">
        <f>IF(D23&gt;B23,"+","-")</f>
        <v>-</v>
      </c>
      <c r="F23" s="7">
        <f>ABS(D23-B23)</f>
        <v>851826981.71000004</v>
      </c>
      <c r="G23" s="6"/>
    </row>
    <row r="24" spans="1:7" ht="21" customHeight="1">
      <c r="A24" s="7" t="s">
        <v>29</v>
      </c>
      <c r="B24" s="7">
        <v>4800000</v>
      </c>
      <c r="C24" s="14">
        <v>42892.5</v>
      </c>
      <c r="D24" s="14">
        <v>632180.76</v>
      </c>
      <c r="E24" s="8" t="s">
        <v>9</v>
      </c>
      <c r="F24" s="7">
        <f>ABS(D24-B24)</f>
        <v>4167819.24</v>
      </c>
      <c r="G24" s="6"/>
    </row>
    <row r="25" spans="1:7" ht="21" customHeight="1">
      <c r="A25" s="7" t="s">
        <v>30</v>
      </c>
      <c r="B25" s="7">
        <v>200000</v>
      </c>
      <c r="C25" s="14">
        <v>1120</v>
      </c>
      <c r="D25" s="14">
        <v>97750</v>
      </c>
      <c r="E25" s="8" t="s">
        <v>9</v>
      </c>
      <c r="F25" s="7">
        <f>ABS(D25-B25)</f>
        <v>102250</v>
      </c>
      <c r="G25" s="6"/>
    </row>
    <row r="26" spans="1:7" ht="21" customHeight="1">
      <c r="A26" s="7" t="s">
        <v>31</v>
      </c>
      <c r="B26" s="7">
        <v>145000000</v>
      </c>
      <c r="C26" s="7">
        <v>3794277.5</v>
      </c>
      <c r="D26" s="7">
        <v>27006142.5</v>
      </c>
      <c r="E26" s="8" t="s">
        <v>9</v>
      </c>
      <c r="F26" s="7">
        <f>ABS(D26-B26)</f>
        <v>117993857.5</v>
      </c>
      <c r="G26" s="6"/>
    </row>
    <row r="27" spans="1:7" ht="21" customHeight="1">
      <c r="A27" s="7" t="s">
        <v>32</v>
      </c>
      <c r="B27" s="21">
        <f>SUM(B18:B26)</f>
        <v>65000000000</v>
      </c>
      <c r="C27" s="21">
        <v>7842858334.25</v>
      </c>
      <c r="D27" s="21">
        <v>60616061847.349998</v>
      </c>
      <c r="E27" s="12" t="str">
        <f t="shared" si="2"/>
        <v>-</v>
      </c>
      <c r="F27" s="11">
        <f t="shared" si="3"/>
        <v>4383938152.6500015</v>
      </c>
      <c r="G27" s="6"/>
    </row>
    <row r="28" spans="1:7" ht="21" customHeight="1">
      <c r="A28" s="22" t="s">
        <v>33</v>
      </c>
      <c r="B28" s="23">
        <f>+B16+B27</f>
        <v>74600000000</v>
      </c>
      <c r="C28" s="23">
        <v>8085107956.04</v>
      </c>
      <c r="D28" s="23">
        <v>62411530607.580002</v>
      </c>
      <c r="E28" s="24" t="str">
        <f>IF(D28&gt;B28,"+","-")</f>
        <v>-</v>
      </c>
      <c r="F28" s="23">
        <f>ABS(D28-B28)</f>
        <v>12188469392.419998</v>
      </c>
      <c r="G28" s="6"/>
    </row>
    <row r="29" spans="1:7" ht="21" customHeight="1">
      <c r="A29" s="7" t="s">
        <v>34</v>
      </c>
      <c r="B29" s="4"/>
      <c r="C29" s="4"/>
      <c r="D29" s="4"/>
      <c r="E29" s="5"/>
      <c r="F29" s="4"/>
      <c r="G29" s="6"/>
    </row>
    <row r="30" spans="1:7" ht="21" customHeight="1">
      <c r="A30" s="7" t="s">
        <v>35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36</v>
      </c>
      <c r="B31" s="7">
        <v>800000000</v>
      </c>
      <c r="C31" s="7">
        <v>49262212</v>
      </c>
      <c r="D31" s="7">
        <v>418197950</v>
      </c>
      <c r="E31" s="8" t="str">
        <f t="shared" ref="E31:E38" si="4">IF(D31&gt;B31,"+","-")</f>
        <v>-</v>
      </c>
      <c r="F31" s="7">
        <f t="shared" ref="F31:F42" si="5">ABS(D31-B31)</f>
        <v>381802050</v>
      </c>
      <c r="G31" s="6"/>
    </row>
    <row r="32" spans="1:7" ht="21" customHeight="1">
      <c r="A32" s="7" t="s">
        <v>37</v>
      </c>
      <c r="B32" s="7">
        <v>42700000</v>
      </c>
      <c r="C32" s="7">
        <v>3059230</v>
      </c>
      <c r="D32" s="7">
        <v>25745600</v>
      </c>
      <c r="E32" s="8" t="str">
        <f t="shared" si="4"/>
        <v>-</v>
      </c>
      <c r="F32" s="7">
        <f t="shared" si="5"/>
        <v>16954400</v>
      </c>
      <c r="G32" s="6"/>
    </row>
    <row r="33" spans="1:7" ht="21" customHeight="1">
      <c r="A33" s="7" t="s">
        <v>38</v>
      </c>
      <c r="B33" s="7">
        <v>42000000</v>
      </c>
      <c r="C33" s="7">
        <v>2314995</v>
      </c>
      <c r="D33" s="7">
        <v>27678606.870000001</v>
      </c>
      <c r="E33" s="8" t="str">
        <f t="shared" si="4"/>
        <v>-</v>
      </c>
      <c r="F33" s="7">
        <f t="shared" si="5"/>
        <v>14321393.129999999</v>
      </c>
      <c r="G33" s="6"/>
    </row>
    <row r="34" spans="1:7" s="9" customFormat="1" ht="21" customHeight="1">
      <c r="A34" s="7" t="s">
        <v>39</v>
      </c>
      <c r="B34" s="7">
        <v>60000000</v>
      </c>
      <c r="C34" s="7">
        <v>4158223.55</v>
      </c>
      <c r="D34" s="7">
        <v>39091726.770000003</v>
      </c>
      <c r="E34" s="8" t="str">
        <f t="shared" si="4"/>
        <v>-</v>
      </c>
      <c r="F34" s="7">
        <f t="shared" si="5"/>
        <v>20908273.229999997</v>
      </c>
      <c r="G34" s="6"/>
    </row>
    <row r="35" spans="1:7" ht="21" customHeight="1">
      <c r="A35" s="7" t="s">
        <v>40</v>
      </c>
      <c r="B35" s="7">
        <v>10000</v>
      </c>
      <c r="C35" s="14" t="s">
        <v>9</v>
      </c>
      <c r="D35" s="14">
        <v>1400</v>
      </c>
      <c r="E35" s="8" t="str">
        <f t="shared" si="4"/>
        <v>-</v>
      </c>
      <c r="F35" s="7">
        <f t="shared" si="5"/>
        <v>8600</v>
      </c>
      <c r="G35" s="6"/>
    </row>
    <row r="36" spans="1:7" ht="21" customHeight="1">
      <c r="A36" s="7" t="s">
        <v>41</v>
      </c>
      <c r="B36" s="7">
        <v>77000000</v>
      </c>
      <c r="C36" s="7">
        <v>6194275</v>
      </c>
      <c r="D36" s="7">
        <v>39756794</v>
      </c>
      <c r="E36" s="8" t="str">
        <f t="shared" si="4"/>
        <v>-</v>
      </c>
      <c r="F36" s="7">
        <f t="shared" si="5"/>
        <v>37243206</v>
      </c>
      <c r="G36" s="6"/>
    </row>
    <row r="37" spans="1:7" ht="21" customHeight="1">
      <c r="A37" s="7" t="s">
        <v>42</v>
      </c>
      <c r="B37" s="25">
        <v>900000</v>
      </c>
      <c r="C37" s="7">
        <v>62630</v>
      </c>
      <c r="D37" s="7">
        <v>520192</v>
      </c>
      <c r="E37" s="8" t="str">
        <f t="shared" si="4"/>
        <v>-</v>
      </c>
      <c r="F37" s="7">
        <f t="shared" si="5"/>
        <v>379808</v>
      </c>
      <c r="G37" s="6"/>
    </row>
    <row r="38" spans="1:7" ht="21" customHeight="1">
      <c r="A38" s="7" t="s">
        <v>43</v>
      </c>
      <c r="B38" s="25">
        <v>13000000</v>
      </c>
      <c r="C38" s="7">
        <v>828300</v>
      </c>
      <c r="D38" s="7">
        <v>7581075</v>
      </c>
      <c r="E38" s="8" t="str">
        <f t="shared" si="4"/>
        <v>-</v>
      </c>
      <c r="F38" s="7">
        <f t="shared" si="5"/>
        <v>5418925</v>
      </c>
      <c r="G38" s="6"/>
    </row>
    <row r="39" spans="1:7" s="9" customFormat="1" ht="21" customHeight="1">
      <c r="A39" s="7" t="s">
        <v>44</v>
      </c>
      <c r="B39" s="7">
        <v>310000</v>
      </c>
      <c r="C39" s="14">
        <v>8500</v>
      </c>
      <c r="D39" s="14">
        <v>21000</v>
      </c>
      <c r="E39" s="8" t="s">
        <v>9</v>
      </c>
      <c r="F39" s="7">
        <f t="shared" si="5"/>
        <v>289000</v>
      </c>
      <c r="G39" s="6"/>
    </row>
    <row r="40" spans="1:7" s="9" customFormat="1" ht="21" customHeight="1">
      <c r="A40" s="7" t="s">
        <v>45</v>
      </c>
      <c r="B40" s="7">
        <v>80000</v>
      </c>
      <c r="C40" s="14" t="s">
        <v>9</v>
      </c>
      <c r="D40" s="14">
        <v>12375</v>
      </c>
      <c r="E40" s="8" t="s">
        <v>9</v>
      </c>
      <c r="F40" s="7">
        <f t="shared" si="5"/>
        <v>67625</v>
      </c>
      <c r="G40" s="6"/>
    </row>
    <row r="41" spans="1:7" s="9" customFormat="1" ht="21" customHeight="1">
      <c r="A41" s="7" t="s">
        <v>46</v>
      </c>
      <c r="B41" s="7">
        <v>42700000</v>
      </c>
      <c r="C41" s="14">
        <v>6000</v>
      </c>
      <c r="D41" s="14">
        <v>6000</v>
      </c>
      <c r="E41" s="8" t="s">
        <v>9</v>
      </c>
      <c r="F41" s="7">
        <f t="shared" si="5"/>
        <v>42694000</v>
      </c>
      <c r="G41" s="6"/>
    </row>
    <row r="42" spans="1:7" s="9" customFormat="1" ht="21" customHeight="1">
      <c r="A42" s="7" t="s">
        <v>47</v>
      </c>
      <c r="B42" s="7">
        <v>13000000</v>
      </c>
      <c r="C42" s="14">
        <v>2500</v>
      </c>
      <c r="D42" s="14">
        <v>2500</v>
      </c>
      <c r="E42" s="8" t="s">
        <v>9</v>
      </c>
      <c r="F42" s="7">
        <f t="shared" si="5"/>
        <v>12997500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48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2</v>
      </c>
      <c r="B47" s="2" t="s">
        <v>3</v>
      </c>
      <c r="C47" s="2" t="s">
        <v>4</v>
      </c>
      <c r="D47" s="2" t="s">
        <v>5</v>
      </c>
      <c r="E47" s="2" t="s">
        <v>6</v>
      </c>
      <c r="F47" s="2" t="s">
        <v>7</v>
      </c>
      <c r="G47" s="6"/>
    </row>
    <row r="48" spans="1:7" s="9" customFormat="1" ht="21" customHeight="1">
      <c r="A48" s="3"/>
      <c r="B48" s="3" t="str">
        <f>+B5</f>
        <v>ปี 2566</v>
      </c>
      <c r="C48" s="3"/>
      <c r="D48" s="3"/>
      <c r="E48" s="3" t="s">
        <v>9</v>
      </c>
      <c r="F48" s="3" t="s">
        <v>49</v>
      </c>
      <c r="G48" s="6"/>
    </row>
    <row r="49" spans="1:7" s="9" customFormat="1" ht="21" customHeight="1">
      <c r="A49" s="27" t="s">
        <v>50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51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52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53</v>
      </c>
      <c r="B52" s="7">
        <v>93000000</v>
      </c>
      <c r="C52" s="7">
        <v>9524682</v>
      </c>
      <c r="D52" s="7">
        <v>80197182</v>
      </c>
      <c r="E52" s="8" t="str">
        <f t="shared" si="6"/>
        <v>-</v>
      </c>
      <c r="F52" s="7">
        <f t="shared" si="7"/>
        <v>12802818</v>
      </c>
      <c r="G52" s="6"/>
    </row>
    <row r="53" spans="1:7" s="9" customFormat="1" ht="21" customHeight="1">
      <c r="A53" s="7" t="s">
        <v>54</v>
      </c>
      <c r="B53" s="7">
        <v>300000</v>
      </c>
      <c r="C53" s="14">
        <v>28284.25</v>
      </c>
      <c r="D53" s="14">
        <v>53291.75</v>
      </c>
      <c r="E53" s="8" t="s">
        <v>9</v>
      </c>
      <c r="F53" s="7">
        <f t="shared" si="7"/>
        <v>246708.25</v>
      </c>
      <c r="G53" s="6"/>
    </row>
    <row r="54" spans="1:7" s="9" customFormat="1" ht="21" customHeight="1">
      <c r="A54" s="7" t="s">
        <v>55</v>
      </c>
      <c r="B54" s="14" t="s">
        <v>9</v>
      </c>
      <c r="C54" s="7">
        <f>+[1]ประจำเดือนรวมเช็คไม่ต้องคีย์!AH77</f>
        <v>0</v>
      </c>
      <c r="D54" s="14" t="s">
        <v>9</v>
      </c>
      <c r="E54" s="8" t="s">
        <v>9</v>
      </c>
      <c r="F54" s="14" t="s">
        <v>9</v>
      </c>
      <c r="G54" s="6"/>
    </row>
    <row r="55" spans="1:7" ht="21" customHeight="1">
      <c r="A55" s="7" t="s">
        <v>56</v>
      </c>
      <c r="B55" s="11">
        <f>SUM(B31:B42)+SUM(B49:B54)</f>
        <v>2100000000</v>
      </c>
      <c r="C55" s="11">
        <v>75449631.799999997</v>
      </c>
      <c r="D55" s="11">
        <v>638865693.38999999</v>
      </c>
      <c r="E55" s="12" t="str">
        <f t="shared" si="6"/>
        <v>-</v>
      </c>
      <c r="F55" s="11">
        <f t="shared" si="7"/>
        <v>1461134306.6100001</v>
      </c>
      <c r="G55" s="6"/>
    </row>
    <row r="56" spans="1:7" ht="21" customHeight="1">
      <c r="A56" s="7" t="s">
        <v>57</v>
      </c>
      <c r="B56" s="7"/>
      <c r="C56" s="7"/>
      <c r="D56" s="7"/>
      <c r="E56" s="8"/>
      <c r="F56" s="7"/>
      <c r="G56" s="6"/>
    </row>
    <row r="57" spans="1:7" ht="21" customHeight="1">
      <c r="A57" s="7" t="s">
        <v>58</v>
      </c>
      <c r="B57" s="7">
        <v>138000000</v>
      </c>
      <c r="C57" s="7">
        <v>8773310.1999999993</v>
      </c>
      <c r="D57" s="7">
        <v>96317362.099999994</v>
      </c>
      <c r="E57" s="8" t="str">
        <f>IF(D57&gt;B57,"+","-")</f>
        <v>-</v>
      </c>
      <c r="F57" s="7">
        <f>ABS(D57-B57)</f>
        <v>41682637.900000006</v>
      </c>
      <c r="G57" s="6"/>
    </row>
    <row r="58" spans="1:7" ht="21" customHeight="1">
      <c r="A58" s="7" t="s">
        <v>59</v>
      </c>
      <c r="B58" s="7">
        <v>22000000</v>
      </c>
      <c r="C58" s="7">
        <v>2147970</v>
      </c>
      <c r="D58" s="7">
        <v>16369665</v>
      </c>
      <c r="E58" s="8" t="str">
        <f t="shared" ref="E58:E62" si="8">IF(D58&gt;B58,"+","-")</f>
        <v>-</v>
      </c>
      <c r="F58" s="7">
        <f t="shared" ref="F58:F65" si="9">ABS(D58-B58)</f>
        <v>5630335</v>
      </c>
      <c r="G58" s="6"/>
    </row>
    <row r="59" spans="1:7" ht="21" customHeight="1">
      <c r="A59" s="7" t="s">
        <v>60</v>
      </c>
      <c r="B59" s="7">
        <v>200000</v>
      </c>
      <c r="C59" s="7">
        <v>16130</v>
      </c>
      <c r="D59" s="7">
        <v>194440</v>
      </c>
      <c r="E59" s="8" t="str">
        <f t="shared" si="8"/>
        <v>-</v>
      </c>
      <c r="F59" s="7">
        <f t="shared" si="9"/>
        <v>5560</v>
      </c>
      <c r="G59" s="6"/>
    </row>
    <row r="60" spans="1:7" ht="21" customHeight="1">
      <c r="A60" s="7" t="s">
        <v>61</v>
      </c>
      <c r="B60" s="7">
        <v>3000000</v>
      </c>
      <c r="C60" s="14">
        <v>155200</v>
      </c>
      <c r="D60" s="7">
        <v>2133810</v>
      </c>
      <c r="E60" s="8" t="str">
        <f t="shared" si="8"/>
        <v>-</v>
      </c>
      <c r="F60" s="7">
        <f t="shared" si="9"/>
        <v>866190</v>
      </c>
      <c r="G60" s="6"/>
    </row>
    <row r="61" spans="1:7" ht="21" customHeight="1">
      <c r="A61" s="7" t="s">
        <v>62</v>
      </c>
      <c r="B61" s="7">
        <v>300000</v>
      </c>
      <c r="C61" s="7">
        <v>1500</v>
      </c>
      <c r="D61" s="7">
        <v>180800</v>
      </c>
      <c r="E61" s="8" t="str">
        <f t="shared" si="8"/>
        <v>-</v>
      </c>
      <c r="F61" s="7">
        <f t="shared" si="9"/>
        <v>119200</v>
      </c>
      <c r="G61" s="6"/>
    </row>
    <row r="62" spans="1:7" ht="21" customHeight="1">
      <c r="A62" s="7" t="s">
        <v>63</v>
      </c>
      <c r="B62" s="7">
        <v>1500000</v>
      </c>
      <c r="C62" s="14">
        <v>146520</v>
      </c>
      <c r="D62" s="7">
        <v>599010</v>
      </c>
      <c r="E62" s="8" t="str">
        <f t="shared" si="8"/>
        <v>-</v>
      </c>
      <c r="F62" s="7">
        <f t="shared" si="9"/>
        <v>900990</v>
      </c>
      <c r="G62" s="6"/>
    </row>
    <row r="63" spans="1:7" ht="21" customHeight="1">
      <c r="A63" s="7" t="s">
        <v>64</v>
      </c>
      <c r="B63" s="7">
        <v>15000000</v>
      </c>
      <c r="C63" s="7">
        <v>1267998</v>
      </c>
      <c r="D63" s="7">
        <v>10448681</v>
      </c>
      <c r="E63" s="8" t="s">
        <v>9</v>
      </c>
      <c r="F63" s="7">
        <f t="shared" si="9"/>
        <v>4551319</v>
      </c>
      <c r="G63" s="6"/>
    </row>
    <row r="64" spans="1:7" ht="21" customHeight="1">
      <c r="A64" s="7" t="s">
        <v>65</v>
      </c>
      <c r="B64" s="7"/>
      <c r="C64" s="7"/>
      <c r="D64" s="7"/>
      <c r="E64" s="8"/>
      <c r="F64" s="7"/>
      <c r="G64" s="6"/>
    </row>
    <row r="65" spans="1:7" ht="21" customHeight="1">
      <c r="A65" s="7" t="s">
        <v>66</v>
      </c>
      <c r="B65" s="11">
        <f>SUM(B57:B63)</f>
        <v>180000000</v>
      </c>
      <c r="C65" s="11">
        <v>12508628.199999999</v>
      </c>
      <c r="D65" s="11">
        <v>126243768.09999999</v>
      </c>
      <c r="E65" s="12" t="str">
        <f>IF(D65&gt;B65,"+","-")</f>
        <v>-</v>
      </c>
      <c r="F65" s="11">
        <f t="shared" si="9"/>
        <v>53756231.900000006</v>
      </c>
      <c r="G65" s="6"/>
    </row>
    <row r="66" spans="1:7" ht="21" customHeight="1">
      <c r="A66" s="7" t="s">
        <v>67</v>
      </c>
      <c r="B66" s="7"/>
      <c r="C66" s="7"/>
      <c r="D66" s="7"/>
      <c r="E66" s="8"/>
      <c r="F66" s="7"/>
      <c r="G66" s="6"/>
    </row>
    <row r="67" spans="1:7" ht="21" customHeight="1">
      <c r="A67" s="7" t="s">
        <v>68</v>
      </c>
      <c r="B67" s="7">
        <v>110000000</v>
      </c>
      <c r="C67" s="7">
        <v>10785855.800000001</v>
      </c>
      <c r="D67" s="7">
        <v>73643370.400000006</v>
      </c>
      <c r="E67" s="8" t="str">
        <f>IF(D67&gt;B67,"+","-")</f>
        <v>-</v>
      </c>
      <c r="F67" s="7">
        <f>ABS(D67-B67)</f>
        <v>36356629.599999994</v>
      </c>
      <c r="G67" s="6"/>
    </row>
    <row r="68" spans="1:7" s="9" customFormat="1" ht="21" customHeight="1">
      <c r="A68" s="7" t="s">
        <v>69</v>
      </c>
      <c r="B68" s="11">
        <f>+B67</f>
        <v>110000000</v>
      </c>
      <c r="C68" s="11">
        <v>10785855.800000001</v>
      </c>
      <c r="D68" s="11">
        <v>73643370.400000006</v>
      </c>
      <c r="E68" s="12" t="str">
        <f t="shared" ref="E68:E82" si="10">IF(D68&gt;B68,"+","-")</f>
        <v>-</v>
      </c>
      <c r="F68" s="11">
        <f>ABS(D68-B68)</f>
        <v>36356629.599999994</v>
      </c>
      <c r="G68" s="6"/>
    </row>
    <row r="69" spans="1:7" ht="21" customHeight="1">
      <c r="A69" s="7" t="s">
        <v>70</v>
      </c>
      <c r="B69" s="7"/>
      <c r="C69" s="7"/>
      <c r="D69" s="7"/>
      <c r="E69" s="8"/>
      <c r="F69" s="7"/>
      <c r="G69" s="6"/>
    </row>
    <row r="70" spans="1:7" ht="21" customHeight="1">
      <c r="A70" s="7" t="s">
        <v>71</v>
      </c>
      <c r="B70" s="7">
        <v>15000000</v>
      </c>
      <c r="C70" s="7">
        <v>2128522</v>
      </c>
      <c r="D70" s="7">
        <v>11976556</v>
      </c>
      <c r="E70" s="8" t="str">
        <f t="shared" si="10"/>
        <v>-</v>
      </c>
      <c r="F70" s="7">
        <f t="shared" ref="F70:F83" si="11">ABS(D70-B70)</f>
        <v>3023444</v>
      </c>
      <c r="G70" s="6"/>
    </row>
    <row r="71" spans="1:7" ht="21" customHeight="1">
      <c r="A71" s="7" t="s">
        <v>72</v>
      </c>
      <c r="B71" s="7">
        <v>500000</v>
      </c>
      <c r="C71" s="7">
        <v>38246</v>
      </c>
      <c r="D71" s="7">
        <v>274850</v>
      </c>
      <c r="E71" s="8" t="str">
        <f t="shared" si="10"/>
        <v>-</v>
      </c>
      <c r="F71" s="7">
        <f t="shared" si="11"/>
        <v>225150</v>
      </c>
      <c r="G71" s="6"/>
    </row>
    <row r="72" spans="1:7" s="9" customFormat="1" ht="21" customHeight="1">
      <c r="A72" s="7" t="s">
        <v>73</v>
      </c>
      <c r="B72" s="7">
        <v>1000000</v>
      </c>
      <c r="C72" s="14">
        <v>44970</v>
      </c>
      <c r="D72" s="14">
        <v>277910</v>
      </c>
      <c r="E72" s="8" t="s">
        <v>9</v>
      </c>
      <c r="F72" s="7">
        <f t="shared" si="11"/>
        <v>722090</v>
      </c>
      <c r="G72" s="6"/>
    </row>
    <row r="73" spans="1:7" ht="21" customHeight="1">
      <c r="A73" s="7" t="s">
        <v>74</v>
      </c>
      <c r="B73" s="7">
        <v>5000000</v>
      </c>
      <c r="C73" s="7">
        <v>475846</v>
      </c>
      <c r="D73" s="7">
        <v>4542906</v>
      </c>
      <c r="E73" s="8" t="str">
        <f t="shared" si="10"/>
        <v>-</v>
      </c>
      <c r="F73" s="7">
        <f t="shared" si="11"/>
        <v>457094</v>
      </c>
      <c r="G73" s="6"/>
    </row>
    <row r="74" spans="1:7" ht="21" customHeight="1">
      <c r="A74" s="7" t="s">
        <v>75</v>
      </c>
      <c r="B74" s="7">
        <v>4000000</v>
      </c>
      <c r="C74" s="14">
        <v>607000</v>
      </c>
      <c r="D74" s="7">
        <v>2130080</v>
      </c>
      <c r="E74" s="8" t="str">
        <f t="shared" si="10"/>
        <v>-</v>
      </c>
      <c r="F74" s="7">
        <f t="shared" si="11"/>
        <v>1869920</v>
      </c>
      <c r="G74" s="6"/>
    </row>
    <row r="75" spans="1:7" ht="21" customHeight="1">
      <c r="A75" s="7" t="s">
        <v>76</v>
      </c>
      <c r="B75" s="7">
        <v>80000</v>
      </c>
      <c r="C75" s="14">
        <v>2000</v>
      </c>
      <c r="D75" s="14">
        <v>65480</v>
      </c>
      <c r="E75" s="8" t="s">
        <v>9</v>
      </c>
      <c r="F75" s="7">
        <f t="shared" si="11"/>
        <v>14520</v>
      </c>
      <c r="G75" s="6"/>
    </row>
    <row r="76" spans="1:7" ht="21" customHeight="1">
      <c r="A76" s="7" t="s">
        <v>77</v>
      </c>
      <c r="B76" s="7">
        <v>7700000</v>
      </c>
      <c r="C76" s="7">
        <v>328200</v>
      </c>
      <c r="D76" s="7">
        <v>4336490</v>
      </c>
      <c r="E76" s="8" t="str">
        <f>IF(D76&gt;B76,"+","-")</f>
        <v>-</v>
      </c>
      <c r="F76" s="7">
        <f>ABS(D76-B76)</f>
        <v>3363510</v>
      </c>
      <c r="G76" s="6"/>
    </row>
    <row r="77" spans="1:7" s="9" customFormat="1" ht="21" customHeight="1">
      <c r="A77" s="7" t="s">
        <v>78</v>
      </c>
      <c r="B77" s="7">
        <v>14000000</v>
      </c>
      <c r="C77" s="14">
        <v>1001605</v>
      </c>
      <c r="D77" s="7">
        <v>8121290</v>
      </c>
      <c r="E77" s="8" t="str">
        <f>IF(D77&gt;B77,"+","-")</f>
        <v>-</v>
      </c>
      <c r="F77" s="7">
        <f>ABS(D77-B77)</f>
        <v>5878710</v>
      </c>
      <c r="G77" s="6"/>
    </row>
    <row r="78" spans="1:7" ht="21" customHeight="1">
      <c r="A78" s="7" t="s">
        <v>79</v>
      </c>
      <c r="B78" s="7">
        <v>10000</v>
      </c>
      <c r="C78" s="14">
        <v>1940</v>
      </c>
      <c r="D78" s="14">
        <v>18100</v>
      </c>
      <c r="E78" s="8" t="str">
        <f t="shared" si="10"/>
        <v>+</v>
      </c>
      <c r="F78" s="7">
        <f>ABS(D78-B78)</f>
        <v>8100</v>
      </c>
      <c r="G78" s="6"/>
    </row>
    <row r="79" spans="1:7" ht="21" customHeight="1">
      <c r="A79" s="7" t="s">
        <v>80</v>
      </c>
      <c r="B79" s="7">
        <v>12500000</v>
      </c>
      <c r="C79" s="14">
        <v>680230</v>
      </c>
      <c r="D79" s="7">
        <v>22894936</v>
      </c>
      <c r="E79" s="8" t="str">
        <f t="shared" si="10"/>
        <v>+</v>
      </c>
      <c r="F79" s="7">
        <f t="shared" si="11"/>
        <v>10394936</v>
      </c>
      <c r="G79" s="6"/>
    </row>
    <row r="80" spans="1:7" ht="21" customHeight="1">
      <c r="A80" s="7" t="s">
        <v>81</v>
      </c>
      <c r="B80" s="7">
        <v>150000</v>
      </c>
      <c r="C80" s="14">
        <v>8000</v>
      </c>
      <c r="D80" s="7">
        <v>61790</v>
      </c>
      <c r="E80" s="8" t="str">
        <f t="shared" si="10"/>
        <v>-</v>
      </c>
      <c r="F80" s="7">
        <f t="shared" si="11"/>
        <v>88210</v>
      </c>
      <c r="G80" s="6"/>
    </row>
    <row r="81" spans="1:7" ht="21" customHeight="1">
      <c r="A81" s="7" t="s">
        <v>82</v>
      </c>
      <c r="B81" s="7">
        <v>60000</v>
      </c>
      <c r="C81" s="14" t="s">
        <v>9</v>
      </c>
      <c r="D81" s="14" t="s">
        <v>9</v>
      </c>
      <c r="E81" s="8" t="str">
        <f t="shared" si="10"/>
        <v>+</v>
      </c>
      <c r="F81" s="7">
        <f>B81</f>
        <v>60000</v>
      </c>
      <c r="G81" s="6"/>
    </row>
    <row r="82" spans="1:7" ht="21" customHeight="1">
      <c r="A82" s="7" t="s">
        <v>83</v>
      </c>
      <c r="B82" s="11">
        <f>SUM(B70:B81)</f>
        <v>60000000</v>
      </c>
      <c r="C82" s="11">
        <v>5316559</v>
      </c>
      <c r="D82" s="11">
        <v>54700388</v>
      </c>
      <c r="E82" s="12" t="str">
        <f t="shared" si="10"/>
        <v>-</v>
      </c>
      <c r="F82" s="11">
        <f t="shared" si="11"/>
        <v>5299612</v>
      </c>
      <c r="G82" s="6"/>
    </row>
    <row r="83" spans="1:7" ht="21" customHeight="1">
      <c r="A83" s="29" t="s">
        <v>84</v>
      </c>
      <c r="B83" s="23">
        <f>+B82+B68+B65+B55</f>
        <v>2450000000</v>
      </c>
      <c r="C83" s="23">
        <v>104060674.8</v>
      </c>
      <c r="D83" s="23">
        <v>893453219.88999999</v>
      </c>
      <c r="E83" s="24" t="str">
        <f>IF(D83&gt;B83,"+","-")</f>
        <v>-</v>
      </c>
      <c r="F83" s="11">
        <f t="shared" si="11"/>
        <v>1556546780.1100001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85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2</v>
      </c>
      <c r="B88" s="2" t="s">
        <v>3</v>
      </c>
      <c r="C88" s="2" t="s">
        <v>4</v>
      </c>
      <c r="D88" s="2" t="s">
        <v>5</v>
      </c>
      <c r="E88" s="2" t="s">
        <v>6</v>
      </c>
      <c r="F88" s="2" t="s">
        <v>7</v>
      </c>
      <c r="G88" s="6"/>
    </row>
    <row r="89" spans="1:7" ht="21" customHeight="1">
      <c r="A89" s="3"/>
      <c r="B89" s="3" t="str">
        <f>+B48</f>
        <v>ปี 2566</v>
      </c>
      <c r="C89" s="3"/>
      <c r="D89" s="3"/>
      <c r="E89" s="3" t="s">
        <v>9</v>
      </c>
      <c r="F89" s="3" t="s">
        <v>49</v>
      </c>
      <c r="G89" s="6"/>
    </row>
    <row r="90" spans="1:7" s="9" customFormat="1" ht="21" customHeight="1">
      <c r="A90" s="31" t="s">
        <v>86</v>
      </c>
      <c r="B90" s="4"/>
      <c r="C90" s="4"/>
      <c r="D90" s="4"/>
      <c r="E90" s="5"/>
      <c r="F90" s="4"/>
      <c r="G90" s="6"/>
    </row>
    <row r="91" spans="1:7" ht="21" customHeight="1">
      <c r="A91" s="18" t="s">
        <v>87</v>
      </c>
      <c r="B91" s="7">
        <v>150000000</v>
      </c>
      <c r="C91" s="14">
        <v>5250423.59</v>
      </c>
      <c r="D91" s="7">
        <v>49543298.609999999</v>
      </c>
      <c r="E91" s="8" t="str">
        <f>IF(D91&gt;B91,"+","-")</f>
        <v>-</v>
      </c>
      <c r="F91" s="7">
        <f>ABS(D91-B91)</f>
        <v>100456701.39</v>
      </c>
      <c r="G91" s="6"/>
    </row>
    <row r="92" spans="1:7" ht="21" customHeight="1">
      <c r="A92" s="18" t="s">
        <v>88</v>
      </c>
      <c r="B92" s="7">
        <v>29990000</v>
      </c>
      <c r="C92" s="14">
        <v>5800682</v>
      </c>
      <c r="D92" s="14">
        <v>17365357.5</v>
      </c>
      <c r="E92" s="8" t="str">
        <f>IF(D92&gt;B92,"+","-")</f>
        <v>-</v>
      </c>
      <c r="F92" s="7">
        <f>ABS(D92-B92)</f>
        <v>12624642.5</v>
      </c>
      <c r="G92" s="6"/>
    </row>
    <row r="93" spans="1:7" ht="21" customHeight="1">
      <c r="A93" s="18" t="s">
        <v>89</v>
      </c>
      <c r="B93" s="7">
        <v>620000000</v>
      </c>
      <c r="C93" s="14">
        <v>127939702.81999999</v>
      </c>
      <c r="D93" s="7">
        <v>622274534.40999997</v>
      </c>
      <c r="E93" s="8" t="str">
        <f>IF(D93&gt;B93,"+","-")</f>
        <v>+</v>
      </c>
      <c r="F93" s="7">
        <f>ABS(D93-B93)</f>
        <v>2274534.4099999666</v>
      </c>
      <c r="G93" s="6"/>
    </row>
    <row r="94" spans="1:7" ht="21" customHeight="1">
      <c r="A94" s="18" t="s">
        <v>90</v>
      </c>
      <c r="B94" s="7">
        <v>10000</v>
      </c>
      <c r="C94" s="14" t="s">
        <v>9</v>
      </c>
      <c r="D94" s="14">
        <v>1250</v>
      </c>
      <c r="E94" s="8" t="str">
        <f>IF(D94&gt;B94,"+","-")</f>
        <v>-</v>
      </c>
      <c r="F94" s="7">
        <f>ABS(D94-B94)</f>
        <v>8750</v>
      </c>
      <c r="G94" s="6"/>
    </row>
    <row r="95" spans="1:7" ht="21" customHeight="1">
      <c r="A95" s="32" t="s">
        <v>91</v>
      </c>
      <c r="B95" s="11">
        <v>800000000</v>
      </c>
      <c r="C95" s="11">
        <v>138990808.41</v>
      </c>
      <c r="D95" s="11">
        <v>689184440.51999998</v>
      </c>
      <c r="E95" s="12" t="str">
        <f>IF(D95&gt;B95,"+","-")</f>
        <v>-</v>
      </c>
      <c r="F95" s="11">
        <f>ABS(D95-B95)</f>
        <v>110815559.48000002</v>
      </c>
      <c r="G95" s="6"/>
    </row>
    <row r="96" spans="1:7" ht="21" customHeight="1">
      <c r="A96" s="18" t="s">
        <v>92</v>
      </c>
      <c r="B96" s="33"/>
      <c r="C96" s="33"/>
      <c r="D96" s="33"/>
      <c r="E96" s="34"/>
      <c r="F96" s="33"/>
      <c r="G96" s="6"/>
    </row>
    <row r="97" spans="1:7" ht="21" customHeight="1">
      <c r="A97" s="18" t="s">
        <v>93</v>
      </c>
      <c r="B97" s="7"/>
      <c r="C97" s="7"/>
      <c r="D97" s="7"/>
      <c r="E97" s="8"/>
      <c r="F97" s="7"/>
      <c r="G97" s="6"/>
    </row>
    <row r="98" spans="1:7" ht="21" customHeight="1">
      <c r="A98" s="18" t="s">
        <v>94</v>
      </c>
      <c r="B98" s="7">
        <v>45000000</v>
      </c>
      <c r="C98" s="14" t="s">
        <v>9</v>
      </c>
      <c r="D98" s="14" t="s">
        <v>9</v>
      </c>
      <c r="E98" s="14" t="s">
        <v>9</v>
      </c>
      <c r="F98" s="14">
        <f>B98</f>
        <v>45000000</v>
      </c>
      <c r="G98" s="6"/>
    </row>
    <row r="99" spans="1:7" ht="21" customHeight="1">
      <c r="A99" s="18" t="s">
        <v>95</v>
      </c>
      <c r="B99" s="7">
        <v>5000000</v>
      </c>
      <c r="C99" s="14" t="s">
        <v>9</v>
      </c>
      <c r="D99" s="14" t="s">
        <v>9</v>
      </c>
      <c r="E99" s="14" t="s">
        <v>9</v>
      </c>
      <c r="F99" s="14">
        <f>B99</f>
        <v>5000000</v>
      </c>
      <c r="G99" s="6"/>
    </row>
    <row r="100" spans="1:7" ht="21" customHeight="1">
      <c r="A100" s="32" t="s">
        <v>96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97</v>
      </c>
      <c r="B101" s="23">
        <f>SUM(B98:B99)</f>
        <v>50000000</v>
      </c>
      <c r="C101" s="14" t="s">
        <v>9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98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99</v>
      </c>
      <c r="B103" s="7">
        <v>150000000</v>
      </c>
      <c r="C103" s="7">
        <v>168398481.44999999</v>
      </c>
      <c r="D103" s="7">
        <v>1600508914.6800001</v>
      </c>
      <c r="E103" s="38" t="s">
        <v>9</v>
      </c>
      <c r="F103" s="14">
        <f t="shared" si="12"/>
        <v>1450508914.6800001</v>
      </c>
      <c r="G103" s="6"/>
    </row>
    <row r="104" spans="1:7" ht="21" customHeight="1">
      <c r="A104" s="18" t="s">
        <v>100</v>
      </c>
      <c r="B104" s="7">
        <v>10000000</v>
      </c>
      <c r="C104" s="14" t="s">
        <v>9</v>
      </c>
      <c r="D104" s="7">
        <v>3610000</v>
      </c>
      <c r="E104" s="8" t="str">
        <f>IF(D104&gt;B104,"+","-")</f>
        <v>-</v>
      </c>
      <c r="F104" s="14">
        <f t="shared" si="12"/>
        <v>6390000</v>
      </c>
      <c r="G104" s="6"/>
    </row>
    <row r="105" spans="1:7" ht="21" customHeight="1">
      <c r="A105" s="18" t="s">
        <v>101</v>
      </c>
      <c r="B105" s="7">
        <v>800000000</v>
      </c>
      <c r="C105" s="7">
        <v>82116319.340000004</v>
      </c>
      <c r="D105" s="7">
        <v>1482154038.21</v>
      </c>
      <c r="E105" s="8" t="str">
        <f>IF(D105&gt;B105,"+","-")</f>
        <v>+</v>
      </c>
      <c r="F105" s="14">
        <f t="shared" si="12"/>
        <v>682154038.21000004</v>
      </c>
      <c r="G105" s="6"/>
    </row>
    <row r="106" spans="1:7" ht="21" customHeight="1">
      <c r="A106" s="18" t="s">
        <v>102</v>
      </c>
      <c r="B106" s="7">
        <v>20000000</v>
      </c>
      <c r="C106" s="7">
        <v>585428</v>
      </c>
      <c r="D106" s="7">
        <v>13213336.75</v>
      </c>
      <c r="E106" s="8" t="str">
        <f t="shared" ref="E106:E110" si="13">IF(D106&gt;B106,"+","-")</f>
        <v>-</v>
      </c>
      <c r="F106" s="7">
        <f t="shared" si="12"/>
        <v>6786663.25</v>
      </c>
      <c r="G106" s="6"/>
    </row>
    <row r="107" spans="1:7" ht="21" customHeight="1">
      <c r="A107" s="18" t="s">
        <v>103</v>
      </c>
      <c r="B107" s="7">
        <v>50000000</v>
      </c>
      <c r="C107" s="7">
        <v>4997554</v>
      </c>
      <c r="D107" s="7">
        <v>44939958</v>
      </c>
      <c r="E107" s="8" t="str">
        <f t="shared" si="13"/>
        <v>-</v>
      </c>
      <c r="F107" s="7">
        <f t="shared" si="12"/>
        <v>5060042</v>
      </c>
      <c r="G107" s="6"/>
    </row>
    <row r="108" spans="1:7" ht="21" customHeight="1">
      <c r="A108" s="18" t="s">
        <v>104</v>
      </c>
      <c r="B108" s="7">
        <v>70000000</v>
      </c>
      <c r="C108" s="7">
        <v>2061582.3</v>
      </c>
      <c r="D108" s="7">
        <v>10731163.65</v>
      </c>
      <c r="E108" s="8" t="s">
        <v>9</v>
      </c>
      <c r="F108" s="7">
        <f>ABS(D108-B108)</f>
        <v>59268836.350000001</v>
      </c>
      <c r="G108" s="6"/>
    </row>
    <row r="109" spans="1:7" ht="21" customHeight="1">
      <c r="A109" s="39" t="s">
        <v>105</v>
      </c>
      <c r="B109" s="11">
        <v>1100000000</v>
      </c>
      <c r="C109" s="11">
        <v>258159365.09</v>
      </c>
      <c r="D109" s="11">
        <v>3155157411.29</v>
      </c>
      <c r="E109" s="12" t="str">
        <f t="shared" si="13"/>
        <v>+</v>
      </c>
      <c r="F109" s="11">
        <f t="shared" si="12"/>
        <v>2055157411.29</v>
      </c>
      <c r="G109" s="6"/>
    </row>
    <row r="110" spans="1:7" ht="21" customHeight="1">
      <c r="A110" s="40" t="s">
        <v>106</v>
      </c>
      <c r="B110" s="11">
        <v>79000000000</v>
      </c>
      <c r="C110" s="11">
        <v>8586318804.3400002</v>
      </c>
      <c r="D110" s="11">
        <v>67149325679.279999</v>
      </c>
      <c r="E110" s="12" t="str">
        <f t="shared" si="13"/>
        <v>-</v>
      </c>
      <c r="F110" s="11">
        <f t="shared" si="12"/>
        <v>11850674320.720001</v>
      </c>
      <c r="G110" s="6"/>
    </row>
    <row r="111" spans="1:7" ht="21" customHeight="1">
      <c r="A111" s="31" t="s">
        <v>107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108</v>
      </c>
      <c r="B112" s="36">
        <v>9732487710</v>
      </c>
      <c r="C112" s="36">
        <v>9732487710</v>
      </c>
      <c r="D112" s="36">
        <v>9732487710</v>
      </c>
      <c r="E112" s="8" t="str">
        <f>IF(D112&gt;B112,"+","-")</f>
        <v>-</v>
      </c>
      <c r="F112" s="14" t="s">
        <v>9</v>
      </c>
      <c r="G112" s="6"/>
    </row>
    <row r="113" spans="1:6" ht="21" customHeight="1">
      <c r="A113" s="40" t="s">
        <v>109</v>
      </c>
      <c r="B113" s="42">
        <v>9732487710</v>
      </c>
      <c r="C113" s="42">
        <f>+C112</f>
        <v>9732487710</v>
      </c>
      <c r="D113" s="42">
        <v>9732487710</v>
      </c>
      <c r="E113" s="12" t="str">
        <f>IF(D113&gt;B113,"+","-")</f>
        <v>-</v>
      </c>
      <c r="F113" s="42" t="s">
        <v>9</v>
      </c>
    </row>
    <row r="114" spans="1:6" ht="21" customHeight="1">
      <c r="A114" s="40" t="s">
        <v>110</v>
      </c>
      <c r="B114" s="11">
        <v>88732487710</v>
      </c>
      <c r="C114" s="11">
        <v>18318806514.34</v>
      </c>
      <c r="D114" s="11">
        <v>76881813389.279999</v>
      </c>
      <c r="E114" s="12" t="str">
        <f>IF(D114&gt;B114,"+","-")</f>
        <v>-</v>
      </c>
      <c r="F114" s="11">
        <f>ABS(D114-B114)</f>
        <v>11850674320.720001</v>
      </c>
    </row>
    <row r="115" spans="1:6" ht="21" customHeight="1">
      <c r="A115" s="43" t="s">
        <v>111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</vt:vector>
  </TitlesOfParts>
  <Company>Bangkok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bma02492</cp:lastModifiedBy>
  <dcterms:created xsi:type="dcterms:W3CDTF">2022-12-16T07:23:36Z</dcterms:created>
  <dcterms:modified xsi:type="dcterms:W3CDTF">2023-11-07T08:03:08Z</dcterms:modified>
</cp:coreProperties>
</file>