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1840" windowHeight="13140" activeTab="11"/>
  </bookViews>
  <sheets>
    <sheet name="ต.ค." sheetId="1" r:id="rId1"/>
    <sheet name="พ.ย." sheetId="2" r:id="rId2"/>
    <sheet name="ธ.ค" sheetId="3" r:id="rId3"/>
    <sheet name="ม.ค." sheetId="4" r:id="rId4"/>
    <sheet name="ก.พ.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4" i="12" l="1"/>
  <c r="E113" i="12"/>
  <c r="D113" i="12"/>
  <c r="F113" i="12" s="1"/>
  <c r="C113" i="12"/>
  <c r="B113" i="12"/>
  <c r="F112" i="12"/>
  <c r="E112" i="12"/>
  <c r="B109" i="12"/>
  <c r="F109" i="12" s="1"/>
  <c r="F108" i="12"/>
  <c r="E108" i="12"/>
  <c r="F107" i="12"/>
  <c r="E107" i="12"/>
  <c r="F106" i="12"/>
  <c r="E106" i="12"/>
  <c r="F105" i="12"/>
  <c r="E105" i="12"/>
  <c r="F104" i="12"/>
  <c r="E104" i="12"/>
  <c r="F103" i="12"/>
  <c r="E103" i="12"/>
  <c r="C101" i="12"/>
  <c r="B101" i="12"/>
  <c r="F99" i="12"/>
  <c r="E99" i="12"/>
  <c r="F98" i="12"/>
  <c r="D101" i="12"/>
  <c r="C95" i="12"/>
  <c r="B95" i="12"/>
  <c r="D94" i="12"/>
  <c r="D95" i="12" s="1"/>
  <c r="F93" i="12"/>
  <c r="E93" i="12"/>
  <c r="F92" i="12"/>
  <c r="E92" i="12"/>
  <c r="F91" i="12"/>
  <c r="E91" i="12"/>
  <c r="B82" i="12"/>
  <c r="F82" i="12" s="1"/>
  <c r="F81" i="12"/>
  <c r="E81" i="12"/>
  <c r="F80" i="12"/>
  <c r="E80" i="12"/>
  <c r="F79" i="12"/>
  <c r="E79" i="12"/>
  <c r="E78" i="12"/>
  <c r="D78" i="12"/>
  <c r="F78" i="12" s="1"/>
  <c r="F77" i="12"/>
  <c r="E77" i="12"/>
  <c r="F76" i="12"/>
  <c r="E76" i="12"/>
  <c r="F75" i="12"/>
  <c r="E75" i="12"/>
  <c r="F74" i="12"/>
  <c r="E74" i="12"/>
  <c r="F73" i="12"/>
  <c r="E73" i="12"/>
  <c r="F72" i="12"/>
  <c r="E72" i="12"/>
  <c r="F71" i="12"/>
  <c r="E71" i="12"/>
  <c r="F70" i="12"/>
  <c r="E70" i="12"/>
  <c r="D68" i="12"/>
  <c r="F68" i="12" s="1"/>
  <c r="C68" i="12"/>
  <c r="B68" i="12"/>
  <c r="F67" i="12"/>
  <c r="E67" i="12"/>
  <c r="B65" i="12"/>
  <c r="E65" i="12" s="1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B55" i="12"/>
  <c r="F55" i="12" s="1"/>
  <c r="C54" i="12"/>
  <c r="F53" i="12"/>
  <c r="E53" i="12"/>
  <c r="F52" i="12"/>
  <c r="E52" i="12"/>
  <c r="D51" i="12"/>
  <c r="F51" i="12" s="1"/>
  <c r="C51" i="12"/>
  <c r="D50" i="12"/>
  <c r="F50" i="12" s="1"/>
  <c r="C50" i="12"/>
  <c r="B48" i="12"/>
  <c r="B89" i="12" s="1"/>
  <c r="E42" i="12"/>
  <c r="D41" i="12"/>
  <c r="E41" i="12" s="1"/>
  <c r="F40" i="12"/>
  <c r="E40" i="12"/>
  <c r="F39" i="12"/>
  <c r="E39" i="12"/>
  <c r="F38" i="12"/>
  <c r="E38" i="12"/>
  <c r="F37" i="12"/>
  <c r="E36" i="12"/>
  <c r="F35" i="12"/>
  <c r="E35" i="12"/>
  <c r="F34" i="12"/>
  <c r="E34" i="12"/>
  <c r="F33" i="12"/>
  <c r="E33" i="12"/>
  <c r="F32" i="12"/>
  <c r="E32" i="12"/>
  <c r="F31" i="12"/>
  <c r="E31" i="12"/>
  <c r="F27" i="12"/>
  <c r="B27" i="12"/>
  <c r="F26" i="12"/>
  <c r="E26" i="12"/>
  <c r="F25" i="12"/>
  <c r="E25" i="12"/>
  <c r="F24" i="12"/>
  <c r="E24" i="12"/>
  <c r="F23" i="12"/>
  <c r="E23" i="12"/>
  <c r="F21" i="12"/>
  <c r="E21" i="12"/>
  <c r="F20" i="12"/>
  <c r="E20" i="12"/>
  <c r="F19" i="12"/>
  <c r="E19" i="12"/>
  <c r="F18" i="12"/>
  <c r="E18" i="12"/>
  <c r="B16" i="12"/>
  <c r="F16" i="12" s="1"/>
  <c r="F15" i="12"/>
  <c r="E15" i="12"/>
  <c r="F14" i="12"/>
  <c r="E14" i="12"/>
  <c r="D14" i="12"/>
  <c r="C14" i="12"/>
  <c r="F13" i="12"/>
  <c r="E13" i="12"/>
  <c r="F12" i="12"/>
  <c r="E12" i="12"/>
  <c r="F11" i="12"/>
  <c r="E11" i="12"/>
  <c r="F10" i="12"/>
  <c r="E10" i="12"/>
  <c r="F9" i="12"/>
  <c r="E9" i="12"/>
  <c r="F95" i="12" l="1"/>
  <c r="E95" i="12"/>
  <c r="E101" i="12"/>
  <c r="F101" i="12"/>
  <c r="B28" i="12"/>
  <c r="F41" i="12"/>
  <c r="F65" i="12"/>
  <c r="B83" i="12"/>
  <c r="F94" i="12"/>
  <c r="E98" i="12"/>
  <c r="E16" i="12"/>
  <c r="E27" i="12"/>
  <c r="E50" i="12"/>
  <c r="E51" i="12"/>
  <c r="E55" i="12"/>
  <c r="E68" i="12"/>
  <c r="E82" i="12"/>
  <c r="E109" i="12"/>
  <c r="E94" i="12"/>
  <c r="B113" i="11"/>
  <c r="F112" i="11"/>
  <c r="C113" i="11"/>
  <c r="F109" i="11"/>
  <c r="B109" i="11"/>
  <c r="F108" i="11"/>
  <c r="E108" i="11"/>
  <c r="F107" i="11"/>
  <c r="E107" i="11"/>
  <c r="F106" i="11"/>
  <c r="E106" i="11"/>
  <c r="F105" i="11"/>
  <c r="E105" i="11"/>
  <c r="F104" i="11"/>
  <c r="E104" i="11"/>
  <c r="F103" i="11"/>
  <c r="E103" i="11"/>
  <c r="B101" i="11"/>
  <c r="F99" i="11"/>
  <c r="E99" i="11"/>
  <c r="D98" i="11"/>
  <c r="F98" i="11" s="1"/>
  <c r="C98" i="11"/>
  <c r="C101" i="11" s="1"/>
  <c r="C95" i="11"/>
  <c r="B95" i="11"/>
  <c r="D94" i="11"/>
  <c r="F94" i="11" s="1"/>
  <c r="F93" i="11"/>
  <c r="E93" i="11"/>
  <c r="F92" i="11"/>
  <c r="E92" i="11"/>
  <c r="F91" i="11"/>
  <c r="E91" i="11"/>
  <c r="B82" i="11"/>
  <c r="F81" i="11"/>
  <c r="E81" i="11"/>
  <c r="F80" i="11"/>
  <c r="E80" i="11"/>
  <c r="F79" i="11"/>
  <c r="E79" i="11"/>
  <c r="E78" i="11"/>
  <c r="D78" i="11"/>
  <c r="F78" i="11" s="1"/>
  <c r="F77" i="11"/>
  <c r="E77" i="11"/>
  <c r="F76" i="11"/>
  <c r="E76" i="11"/>
  <c r="F75" i="11"/>
  <c r="E75" i="11"/>
  <c r="F74" i="11"/>
  <c r="E74" i="11"/>
  <c r="F73" i="11"/>
  <c r="E73" i="11"/>
  <c r="F72" i="11"/>
  <c r="E72" i="11"/>
  <c r="F71" i="11"/>
  <c r="E71" i="11"/>
  <c r="F70" i="11"/>
  <c r="E70" i="11"/>
  <c r="D68" i="11"/>
  <c r="E68" i="11" s="1"/>
  <c r="C68" i="11"/>
  <c r="B68" i="11"/>
  <c r="F67" i="11"/>
  <c r="E67" i="11"/>
  <c r="B65" i="11"/>
  <c r="F65" i="11" s="1"/>
  <c r="F63" i="11"/>
  <c r="E63" i="11"/>
  <c r="F62" i="11"/>
  <c r="E62" i="11"/>
  <c r="F61" i="11"/>
  <c r="E61" i="11"/>
  <c r="F60" i="11"/>
  <c r="E60" i="11"/>
  <c r="F59" i="11"/>
  <c r="E59" i="11"/>
  <c r="F58" i="11"/>
  <c r="E58" i="11"/>
  <c r="F57" i="11"/>
  <c r="E57" i="11"/>
  <c r="E55" i="11"/>
  <c r="B55" i="11"/>
  <c r="F55" i="11" s="1"/>
  <c r="C54" i="11"/>
  <c r="F53" i="11"/>
  <c r="E53" i="11"/>
  <c r="F52" i="11"/>
  <c r="E52" i="11"/>
  <c r="E51" i="11"/>
  <c r="D51" i="11"/>
  <c r="F51" i="11" s="1"/>
  <c r="C51" i="11"/>
  <c r="E50" i="11"/>
  <c r="D50" i="11"/>
  <c r="F50" i="11" s="1"/>
  <c r="C50" i="11"/>
  <c r="B48" i="11"/>
  <c r="B89" i="11" s="1"/>
  <c r="F42" i="11"/>
  <c r="E42" i="11"/>
  <c r="D41" i="11"/>
  <c r="F41" i="11" s="1"/>
  <c r="F40" i="11"/>
  <c r="E40" i="11"/>
  <c r="F39" i="11"/>
  <c r="E39" i="11"/>
  <c r="F38" i="11"/>
  <c r="E38" i="11"/>
  <c r="F37" i="11"/>
  <c r="E36" i="11"/>
  <c r="F35" i="11"/>
  <c r="E35" i="11"/>
  <c r="F34" i="11"/>
  <c r="E34" i="11"/>
  <c r="F33" i="11"/>
  <c r="E33" i="11"/>
  <c r="F32" i="11"/>
  <c r="E32" i="11"/>
  <c r="F31" i="11"/>
  <c r="E31" i="11"/>
  <c r="D27" i="11"/>
  <c r="E27" i="11" s="1"/>
  <c r="B27" i="11"/>
  <c r="F27" i="11" s="1"/>
  <c r="F26" i="11"/>
  <c r="E26" i="11"/>
  <c r="F25" i="11"/>
  <c r="E25" i="11"/>
  <c r="F24" i="11"/>
  <c r="E24" i="11"/>
  <c r="F23" i="11"/>
  <c r="E23" i="11"/>
  <c r="F21" i="11"/>
  <c r="E21" i="11"/>
  <c r="F20" i="11"/>
  <c r="E20" i="11"/>
  <c r="F19" i="11"/>
  <c r="E19" i="11"/>
  <c r="F18" i="11"/>
  <c r="E18" i="11"/>
  <c r="B16" i="11"/>
  <c r="F15" i="11"/>
  <c r="E15" i="11"/>
  <c r="D14" i="11"/>
  <c r="F14" i="11" s="1"/>
  <c r="C14" i="11"/>
  <c r="F13" i="11"/>
  <c r="E13" i="11"/>
  <c r="F12" i="11"/>
  <c r="E12" i="11"/>
  <c r="F11" i="11"/>
  <c r="E11" i="11"/>
  <c r="F10" i="11"/>
  <c r="E10" i="11"/>
  <c r="F9" i="11"/>
  <c r="E9" i="11"/>
  <c r="F28" i="12" l="1"/>
  <c r="B110" i="12"/>
  <c r="E28" i="12"/>
  <c r="F83" i="12"/>
  <c r="E83" i="12"/>
  <c r="F68" i="11"/>
  <c r="B28" i="11"/>
  <c r="B83" i="11"/>
  <c r="B110" i="11" s="1"/>
  <c r="E82" i="11"/>
  <c r="D101" i="11"/>
  <c r="F101" i="11" s="1"/>
  <c r="F82" i="11"/>
  <c r="E28" i="11"/>
  <c r="F28" i="11"/>
  <c r="C110" i="11"/>
  <c r="C114" i="11" s="1"/>
  <c r="E41" i="11"/>
  <c r="E65" i="11"/>
  <c r="E94" i="11"/>
  <c r="D95" i="11"/>
  <c r="E101" i="11"/>
  <c r="E109" i="11"/>
  <c r="E112" i="11"/>
  <c r="D113" i="11"/>
  <c r="E98" i="11"/>
  <c r="E14" i="11"/>
  <c r="E34" i="10"/>
  <c r="B116" i="10"/>
  <c r="D115" i="10"/>
  <c r="F115" i="10" s="1"/>
  <c r="C115" i="10"/>
  <c r="C116" i="10" s="1"/>
  <c r="D112" i="10"/>
  <c r="F112" i="10" s="1"/>
  <c r="B112" i="10"/>
  <c r="F111" i="10"/>
  <c r="E111" i="10"/>
  <c r="F110" i="10"/>
  <c r="E110" i="10"/>
  <c r="F109" i="10"/>
  <c r="E109" i="10"/>
  <c r="F108" i="10"/>
  <c r="E108" i="10"/>
  <c r="F107" i="10"/>
  <c r="E107" i="10"/>
  <c r="F106" i="10"/>
  <c r="E106" i="10"/>
  <c r="C104" i="10"/>
  <c r="B104" i="10"/>
  <c r="E102" i="10"/>
  <c r="D101" i="10"/>
  <c r="D104" i="10" s="1"/>
  <c r="C101" i="10"/>
  <c r="D98" i="10"/>
  <c r="E98" i="10" s="1"/>
  <c r="C98" i="10"/>
  <c r="B98" i="10"/>
  <c r="E97" i="10"/>
  <c r="D97" i="10"/>
  <c r="F97" i="10" s="1"/>
  <c r="F96" i="10"/>
  <c r="E96" i="10"/>
  <c r="F95" i="10"/>
  <c r="E95" i="10"/>
  <c r="F94" i="10"/>
  <c r="E94" i="10"/>
  <c r="F82" i="10"/>
  <c r="B82" i="10"/>
  <c r="E82" i="10" s="1"/>
  <c r="F81" i="10"/>
  <c r="E81" i="10"/>
  <c r="F80" i="10"/>
  <c r="E80" i="10"/>
  <c r="F79" i="10"/>
  <c r="E79" i="10"/>
  <c r="D78" i="10"/>
  <c r="F78" i="10" s="1"/>
  <c r="F77" i="10"/>
  <c r="E77" i="10"/>
  <c r="F76" i="10"/>
  <c r="E76" i="10"/>
  <c r="F75" i="10"/>
  <c r="E75" i="10"/>
  <c r="F74" i="10"/>
  <c r="E74" i="10"/>
  <c r="F73" i="10"/>
  <c r="E73" i="10"/>
  <c r="F72" i="10"/>
  <c r="E72" i="10"/>
  <c r="F71" i="10"/>
  <c r="E71" i="10"/>
  <c r="F70" i="10"/>
  <c r="E70" i="10"/>
  <c r="D68" i="10"/>
  <c r="E68" i="10" s="1"/>
  <c r="C68" i="10"/>
  <c r="B68" i="10"/>
  <c r="F68" i="10" s="1"/>
  <c r="F67" i="10"/>
  <c r="E67" i="10"/>
  <c r="F65" i="10"/>
  <c r="E65" i="10"/>
  <c r="B65" i="10"/>
  <c r="F63" i="10"/>
  <c r="E63" i="10"/>
  <c r="F62" i="10"/>
  <c r="E62" i="10"/>
  <c r="F61" i="10"/>
  <c r="E61" i="10"/>
  <c r="F60" i="10"/>
  <c r="E60" i="10"/>
  <c r="F59" i="10"/>
  <c r="E59" i="10"/>
  <c r="F58" i="10"/>
  <c r="E58" i="10"/>
  <c r="F57" i="10"/>
  <c r="E57" i="10"/>
  <c r="F55" i="10"/>
  <c r="B55" i="10"/>
  <c r="E55" i="10" s="1"/>
  <c r="C54" i="10"/>
  <c r="F53" i="10"/>
  <c r="E53" i="10"/>
  <c r="F52" i="10"/>
  <c r="E52" i="10"/>
  <c r="F51" i="10"/>
  <c r="D51" i="10"/>
  <c r="E51" i="10" s="1"/>
  <c r="C51" i="10"/>
  <c r="F50" i="10"/>
  <c r="D50" i="10"/>
  <c r="E50" i="10" s="1"/>
  <c r="C50" i="10"/>
  <c r="B48" i="10"/>
  <c r="B92" i="10" s="1"/>
  <c r="F42" i="10"/>
  <c r="E42" i="10"/>
  <c r="F41" i="10"/>
  <c r="E41" i="10"/>
  <c r="D41" i="10"/>
  <c r="F40" i="10"/>
  <c r="E40" i="10"/>
  <c r="F39" i="10"/>
  <c r="E39" i="10"/>
  <c r="F38" i="10"/>
  <c r="E38" i="10"/>
  <c r="F37" i="10"/>
  <c r="E36" i="10"/>
  <c r="F35" i="10"/>
  <c r="E35" i="10"/>
  <c r="F34" i="10"/>
  <c r="F33" i="10"/>
  <c r="E33" i="10"/>
  <c r="F32" i="10"/>
  <c r="E32" i="10"/>
  <c r="F31" i="10"/>
  <c r="E31" i="10"/>
  <c r="D27" i="10"/>
  <c r="E27" i="10" s="1"/>
  <c r="C27" i="10"/>
  <c r="B27" i="10"/>
  <c r="F26" i="10"/>
  <c r="E26" i="10"/>
  <c r="F25" i="10"/>
  <c r="E25" i="10"/>
  <c r="F24" i="10"/>
  <c r="E24" i="10"/>
  <c r="F23" i="10"/>
  <c r="E23" i="10"/>
  <c r="F21" i="10"/>
  <c r="E21" i="10"/>
  <c r="F20" i="10"/>
  <c r="E20" i="10"/>
  <c r="F19" i="10"/>
  <c r="E19" i="10"/>
  <c r="F18" i="10"/>
  <c r="E18" i="10"/>
  <c r="D16" i="10"/>
  <c r="F16" i="10" s="1"/>
  <c r="B16" i="10"/>
  <c r="B28" i="10" s="1"/>
  <c r="F15" i="10"/>
  <c r="E15" i="10"/>
  <c r="F14" i="10"/>
  <c r="E14" i="10"/>
  <c r="D14" i="10"/>
  <c r="C14" i="10"/>
  <c r="F13" i="10"/>
  <c r="E13" i="10"/>
  <c r="F12" i="10"/>
  <c r="E12" i="10"/>
  <c r="F11" i="10"/>
  <c r="E11" i="10"/>
  <c r="F10" i="10"/>
  <c r="E10" i="10"/>
  <c r="F9" i="10"/>
  <c r="E9" i="10"/>
  <c r="B114" i="12" l="1"/>
  <c r="F110" i="12"/>
  <c r="E110" i="12"/>
  <c r="E83" i="11"/>
  <c r="F83" i="11"/>
  <c r="E16" i="11"/>
  <c r="F16" i="11"/>
  <c r="F113" i="11"/>
  <c r="D114" i="11"/>
  <c r="E113" i="11"/>
  <c r="F95" i="11"/>
  <c r="E95" i="11"/>
  <c r="B114" i="11"/>
  <c r="F110" i="11"/>
  <c r="E110" i="11"/>
  <c r="C113" i="10"/>
  <c r="C117" i="10" s="1"/>
  <c r="F27" i="10"/>
  <c r="F104" i="10"/>
  <c r="E104" i="10"/>
  <c r="F28" i="10"/>
  <c r="E28" i="10"/>
  <c r="B83" i="10"/>
  <c r="B113" i="10" s="1"/>
  <c r="E16" i="10"/>
  <c r="E78" i="10"/>
  <c r="F98" i="10"/>
  <c r="F101" i="10"/>
  <c r="F102" i="10"/>
  <c r="E112" i="10"/>
  <c r="E115" i="10"/>
  <c r="D116" i="10"/>
  <c r="E101" i="10"/>
  <c r="D116" i="9"/>
  <c r="F116" i="9" s="1"/>
  <c r="B116" i="9"/>
  <c r="E115" i="9"/>
  <c r="D115" i="9"/>
  <c r="F115" i="9" s="1"/>
  <c r="C115" i="9"/>
  <c r="C116" i="9" s="1"/>
  <c r="D112" i="9"/>
  <c r="F112" i="9" s="1"/>
  <c r="C113" i="9"/>
  <c r="C117" i="9" s="1"/>
  <c r="B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C104" i="9"/>
  <c r="B104" i="9"/>
  <c r="D102" i="9"/>
  <c r="F102" i="9" s="1"/>
  <c r="C102" i="9"/>
  <c r="D101" i="9"/>
  <c r="F101" i="9" s="1"/>
  <c r="C101" i="9"/>
  <c r="D98" i="9"/>
  <c r="F98" i="9" s="1"/>
  <c r="C98" i="9"/>
  <c r="B98" i="9"/>
  <c r="E97" i="9"/>
  <c r="D97" i="9"/>
  <c r="F97" i="9" s="1"/>
  <c r="F96" i="9"/>
  <c r="E96" i="9"/>
  <c r="F95" i="9"/>
  <c r="E95" i="9"/>
  <c r="F94" i="9"/>
  <c r="E94" i="9"/>
  <c r="B82" i="9"/>
  <c r="B83" i="9" s="1"/>
  <c r="F81" i="9"/>
  <c r="E81" i="9"/>
  <c r="F80" i="9"/>
  <c r="E80" i="9"/>
  <c r="F79" i="9"/>
  <c r="E79" i="9"/>
  <c r="E78" i="9"/>
  <c r="D78" i="9"/>
  <c r="F77" i="9"/>
  <c r="E77" i="9"/>
  <c r="F76" i="9"/>
  <c r="E76" i="9"/>
  <c r="F75" i="9"/>
  <c r="E75" i="9"/>
  <c r="F74" i="9"/>
  <c r="E74" i="9"/>
  <c r="F73" i="9"/>
  <c r="E73" i="9"/>
  <c r="F72" i="9"/>
  <c r="E72" i="9"/>
  <c r="F71" i="9"/>
  <c r="E71" i="9"/>
  <c r="F70" i="9"/>
  <c r="E70" i="9"/>
  <c r="D68" i="9"/>
  <c r="F68" i="9" s="1"/>
  <c r="C68" i="9"/>
  <c r="B68" i="9"/>
  <c r="F67" i="9"/>
  <c r="E67" i="9"/>
  <c r="F65" i="9"/>
  <c r="E65" i="9"/>
  <c r="B65" i="9"/>
  <c r="F63" i="9"/>
  <c r="E63" i="9"/>
  <c r="F62" i="9"/>
  <c r="E62" i="9"/>
  <c r="F61" i="9"/>
  <c r="E61" i="9"/>
  <c r="F60" i="9"/>
  <c r="E60" i="9"/>
  <c r="F59" i="9"/>
  <c r="E59" i="9"/>
  <c r="F58" i="9"/>
  <c r="E58" i="9"/>
  <c r="F57" i="9"/>
  <c r="E57" i="9"/>
  <c r="B55" i="9"/>
  <c r="F55" i="9" s="1"/>
  <c r="C54" i="9"/>
  <c r="F53" i="9"/>
  <c r="E53" i="9"/>
  <c r="F52" i="9"/>
  <c r="E52" i="9"/>
  <c r="D51" i="9"/>
  <c r="F51" i="9" s="1"/>
  <c r="C51" i="9"/>
  <c r="D50" i="9"/>
  <c r="F50" i="9" s="1"/>
  <c r="C50" i="9"/>
  <c r="B48" i="9"/>
  <c r="B92" i="9" s="1"/>
  <c r="F42" i="9"/>
  <c r="E42" i="9"/>
  <c r="F41" i="9"/>
  <c r="E41" i="9"/>
  <c r="D41" i="9"/>
  <c r="F40" i="9"/>
  <c r="E40" i="9"/>
  <c r="F39" i="9"/>
  <c r="E39" i="9"/>
  <c r="F38" i="9"/>
  <c r="E38" i="9"/>
  <c r="F37" i="9"/>
  <c r="E36" i="9"/>
  <c r="F35" i="9"/>
  <c r="E35" i="9"/>
  <c r="F34" i="9"/>
  <c r="E34" i="9"/>
  <c r="F33" i="9"/>
  <c r="E33" i="9"/>
  <c r="F32" i="9"/>
  <c r="E32" i="9"/>
  <c r="F31" i="9"/>
  <c r="E31" i="9"/>
  <c r="D27" i="9"/>
  <c r="E27" i="9" s="1"/>
  <c r="C27" i="9"/>
  <c r="B27" i="9"/>
  <c r="F26" i="9"/>
  <c r="E26" i="9"/>
  <c r="F25" i="9"/>
  <c r="E25" i="9"/>
  <c r="F24" i="9"/>
  <c r="E24" i="9"/>
  <c r="F23" i="9"/>
  <c r="E23" i="9"/>
  <c r="F21" i="9"/>
  <c r="E21" i="9"/>
  <c r="F20" i="9"/>
  <c r="E20" i="9"/>
  <c r="F19" i="9"/>
  <c r="E19" i="9"/>
  <c r="F18" i="9"/>
  <c r="E18" i="9"/>
  <c r="B16" i="9"/>
  <c r="B28" i="9" s="1"/>
  <c r="B113" i="9" s="1"/>
  <c r="F15" i="9"/>
  <c r="E15" i="9"/>
  <c r="E14" i="9"/>
  <c r="D14" i="9"/>
  <c r="D16" i="9" s="1"/>
  <c r="C14" i="9"/>
  <c r="F13" i="9"/>
  <c r="E13" i="9"/>
  <c r="F12" i="9"/>
  <c r="E12" i="9"/>
  <c r="F11" i="9"/>
  <c r="E11" i="9"/>
  <c r="F10" i="9"/>
  <c r="E10" i="9"/>
  <c r="F9" i="9"/>
  <c r="E9" i="9"/>
  <c r="F114" i="12" l="1"/>
  <c r="E114" i="12"/>
  <c r="F114" i="11"/>
  <c r="E114" i="11"/>
  <c r="B117" i="10"/>
  <c r="F113" i="10"/>
  <c r="E113" i="10"/>
  <c r="F116" i="10"/>
  <c r="D117" i="10"/>
  <c r="E116" i="10"/>
  <c r="F83" i="10"/>
  <c r="E83" i="10"/>
  <c r="E112" i="9"/>
  <c r="F27" i="9"/>
  <c r="E16" i="9"/>
  <c r="F16" i="9"/>
  <c r="B117" i="9"/>
  <c r="F113" i="9"/>
  <c r="E113" i="9"/>
  <c r="E82" i="9"/>
  <c r="F82" i="9"/>
  <c r="E116" i="9"/>
  <c r="D117" i="9"/>
  <c r="F14" i="9"/>
  <c r="E50" i="9"/>
  <c r="E51" i="9"/>
  <c r="E55" i="9"/>
  <c r="E68" i="9"/>
  <c r="F78" i="9"/>
  <c r="E98" i="9"/>
  <c r="E101" i="9"/>
  <c r="E102" i="9"/>
  <c r="D104" i="9"/>
  <c r="B116" i="8"/>
  <c r="F115" i="8"/>
  <c r="D115" i="8"/>
  <c r="D116" i="8" s="1"/>
  <c r="C115" i="8"/>
  <c r="C116" i="8" s="1"/>
  <c r="D112" i="8"/>
  <c r="E112" i="8" s="1"/>
  <c r="C112" i="8"/>
  <c r="B112" i="8"/>
  <c r="F111" i="8"/>
  <c r="E111" i="8"/>
  <c r="F110" i="8"/>
  <c r="E110" i="8"/>
  <c r="F109" i="8"/>
  <c r="E109" i="8"/>
  <c r="F108" i="8"/>
  <c r="E108" i="8"/>
  <c r="F107" i="8"/>
  <c r="E107" i="8"/>
  <c r="F106" i="8"/>
  <c r="E106" i="8"/>
  <c r="C104" i="8"/>
  <c r="B104" i="8"/>
  <c r="D102" i="8"/>
  <c r="F102" i="8" s="1"/>
  <c r="C102" i="8"/>
  <c r="D101" i="8"/>
  <c r="F101" i="8" s="1"/>
  <c r="C101" i="8"/>
  <c r="D98" i="8"/>
  <c r="F98" i="8" s="1"/>
  <c r="C98" i="8"/>
  <c r="B98" i="8"/>
  <c r="E97" i="8"/>
  <c r="D97" i="8"/>
  <c r="F97" i="8" s="1"/>
  <c r="F96" i="8"/>
  <c r="E96" i="8"/>
  <c r="F95" i="8"/>
  <c r="E95" i="8"/>
  <c r="F94" i="8"/>
  <c r="E94" i="8"/>
  <c r="B92" i="8"/>
  <c r="B82" i="8"/>
  <c r="B83" i="8" s="1"/>
  <c r="F81" i="8"/>
  <c r="E81" i="8"/>
  <c r="F80" i="8"/>
  <c r="E80" i="8"/>
  <c r="F79" i="8"/>
  <c r="E79" i="8"/>
  <c r="F78" i="8"/>
  <c r="E78" i="8"/>
  <c r="D78" i="8"/>
  <c r="D82" i="8" s="1"/>
  <c r="F77" i="8"/>
  <c r="E77" i="8"/>
  <c r="F76" i="8"/>
  <c r="E76" i="8"/>
  <c r="F75" i="8"/>
  <c r="E75" i="8"/>
  <c r="F74" i="8"/>
  <c r="E74" i="8"/>
  <c r="F73" i="8"/>
  <c r="E73" i="8"/>
  <c r="F72" i="8"/>
  <c r="E72" i="8"/>
  <c r="F71" i="8"/>
  <c r="E71" i="8"/>
  <c r="F70" i="8"/>
  <c r="E70" i="8"/>
  <c r="D68" i="8"/>
  <c r="F68" i="8" s="1"/>
  <c r="C68" i="8"/>
  <c r="B68" i="8"/>
  <c r="F67" i="8"/>
  <c r="E67" i="8"/>
  <c r="E65" i="8"/>
  <c r="B65" i="8"/>
  <c r="F63" i="8"/>
  <c r="E63" i="8"/>
  <c r="F62" i="8"/>
  <c r="E62" i="8"/>
  <c r="F61" i="8"/>
  <c r="E61" i="8"/>
  <c r="F60" i="8"/>
  <c r="E60" i="8"/>
  <c r="F59" i="8"/>
  <c r="E59" i="8"/>
  <c r="F58" i="8"/>
  <c r="E58" i="8"/>
  <c r="F57" i="8"/>
  <c r="E57" i="8"/>
  <c r="B55" i="8"/>
  <c r="C54" i="8"/>
  <c r="F53" i="8"/>
  <c r="E53" i="8"/>
  <c r="F52" i="8"/>
  <c r="E52" i="8"/>
  <c r="E51" i="8"/>
  <c r="D51" i="8"/>
  <c r="F51" i="8" s="1"/>
  <c r="C51" i="8"/>
  <c r="E50" i="8"/>
  <c r="D50" i="8"/>
  <c r="F50" i="8" s="1"/>
  <c r="C50" i="8"/>
  <c r="B48" i="8"/>
  <c r="F42" i="8"/>
  <c r="E41" i="8"/>
  <c r="D41" i="8"/>
  <c r="F40" i="8"/>
  <c r="E40" i="8"/>
  <c r="F39" i="8"/>
  <c r="E39" i="8"/>
  <c r="F38" i="8"/>
  <c r="E38" i="8"/>
  <c r="F37" i="8"/>
  <c r="E36" i="8"/>
  <c r="F35" i="8"/>
  <c r="E35" i="8"/>
  <c r="F34" i="8"/>
  <c r="E34" i="8"/>
  <c r="F33" i="8"/>
  <c r="E33" i="8"/>
  <c r="F32" i="8"/>
  <c r="E32" i="8"/>
  <c r="F31" i="8"/>
  <c r="E31" i="8"/>
  <c r="B28" i="8"/>
  <c r="D27" i="8"/>
  <c r="E27" i="8" s="1"/>
  <c r="C27" i="8"/>
  <c r="B27" i="8"/>
  <c r="F26" i="8"/>
  <c r="E26" i="8"/>
  <c r="F25" i="8"/>
  <c r="E25" i="8"/>
  <c r="F24" i="8"/>
  <c r="E24" i="8"/>
  <c r="F23" i="8"/>
  <c r="E23" i="8"/>
  <c r="F21" i="8"/>
  <c r="E21" i="8"/>
  <c r="F20" i="8"/>
  <c r="E20" i="8"/>
  <c r="F19" i="8"/>
  <c r="E19" i="8"/>
  <c r="F18" i="8"/>
  <c r="E18" i="8"/>
  <c r="D16" i="8"/>
  <c r="B16" i="8"/>
  <c r="F15" i="8"/>
  <c r="E15" i="8"/>
  <c r="D14" i="8"/>
  <c r="F14" i="8" s="1"/>
  <c r="C14" i="8"/>
  <c r="F13" i="8"/>
  <c r="E13" i="8"/>
  <c r="F12" i="8"/>
  <c r="E12" i="8"/>
  <c r="F11" i="8"/>
  <c r="E11" i="8"/>
  <c r="F10" i="8"/>
  <c r="E10" i="8"/>
  <c r="F9" i="8"/>
  <c r="E9" i="8"/>
  <c r="F117" i="10" l="1"/>
  <c r="E117" i="10"/>
  <c r="E83" i="9"/>
  <c r="F83" i="9"/>
  <c r="F117" i="9"/>
  <c r="E117" i="9"/>
  <c r="F28" i="9"/>
  <c r="E28" i="9"/>
  <c r="E104" i="9"/>
  <c r="F104" i="9"/>
  <c r="F112" i="8"/>
  <c r="D28" i="8"/>
  <c r="E28" i="8" s="1"/>
  <c r="C28" i="8"/>
  <c r="C113" i="8" s="1"/>
  <c r="C117" i="8" s="1"/>
  <c r="F55" i="8"/>
  <c r="E55" i="8"/>
  <c r="E82" i="8"/>
  <c r="D83" i="8"/>
  <c r="F82" i="8"/>
  <c r="E116" i="8"/>
  <c r="F116" i="8"/>
  <c r="D117" i="8"/>
  <c r="F28" i="8"/>
  <c r="B113" i="8"/>
  <c r="E14" i="8"/>
  <c r="F16" i="8"/>
  <c r="F27" i="8"/>
  <c r="F41" i="8"/>
  <c r="F65" i="8"/>
  <c r="E115" i="8"/>
  <c r="E16" i="8"/>
  <c r="E42" i="8"/>
  <c r="E68" i="8"/>
  <c r="E98" i="8"/>
  <c r="E101" i="8"/>
  <c r="E102" i="8"/>
  <c r="D104" i="8"/>
  <c r="F94" i="7"/>
  <c r="D98" i="7"/>
  <c r="F98" i="7" s="1"/>
  <c r="F96" i="7"/>
  <c r="D116" i="7"/>
  <c r="F116" i="7" s="1"/>
  <c r="B116" i="7"/>
  <c r="E115" i="7"/>
  <c r="D115" i="7"/>
  <c r="F115" i="7" s="1"/>
  <c r="C115" i="7"/>
  <c r="C116" i="7" s="1"/>
  <c r="D112" i="7"/>
  <c r="E112" i="7" s="1"/>
  <c r="B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C112" i="7"/>
  <c r="C104" i="7"/>
  <c r="B104" i="7"/>
  <c r="D102" i="7"/>
  <c r="F102" i="7" s="1"/>
  <c r="C102" i="7"/>
  <c r="D101" i="7"/>
  <c r="F101" i="7" s="1"/>
  <c r="C101" i="7"/>
  <c r="B98" i="7"/>
  <c r="E97" i="7"/>
  <c r="D97" i="7"/>
  <c r="F97" i="7" s="1"/>
  <c r="E96" i="7"/>
  <c r="E95" i="7"/>
  <c r="F95" i="7"/>
  <c r="E94" i="7"/>
  <c r="C98" i="7"/>
  <c r="B82" i="7"/>
  <c r="F81" i="7"/>
  <c r="F80" i="7"/>
  <c r="F79" i="7"/>
  <c r="D78" i="7"/>
  <c r="F78" i="7" s="1"/>
  <c r="F77" i="7"/>
  <c r="F76" i="7"/>
  <c r="F75" i="7"/>
  <c r="F74" i="7"/>
  <c r="F73" i="7"/>
  <c r="F72" i="7"/>
  <c r="F71" i="7"/>
  <c r="F70" i="7"/>
  <c r="D68" i="7"/>
  <c r="F68" i="7" s="1"/>
  <c r="B68" i="7"/>
  <c r="E67" i="7"/>
  <c r="F67" i="7"/>
  <c r="C68" i="7"/>
  <c r="B65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D65" i="7"/>
  <c r="B55" i="7"/>
  <c r="B83" i="7" s="1"/>
  <c r="C54" i="7"/>
  <c r="F53" i="7"/>
  <c r="E53" i="7"/>
  <c r="F52" i="7"/>
  <c r="E52" i="7"/>
  <c r="F51" i="7"/>
  <c r="E51" i="7"/>
  <c r="D51" i="7"/>
  <c r="C51" i="7"/>
  <c r="F50" i="7"/>
  <c r="E50" i="7"/>
  <c r="D50" i="7"/>
  <c r="C50" i="7"/>
  <c r="B48" i="7"/>
  <c r="B92" i="7" s="1"/>
  <c r="D42" i="7"/>
  <c r="F42" i="7" s="1"/>
  <c r="D41" i="7"/>
  <c r="F41" i="7" s="1"/>
  <c r="F40" i="7"/>
  <c r="F39" i="7"/>
  <c r="F38" i="7"/>
  <c r="F37" i="7"/>
  <c r="F36" i="7"/>
  <c r="F35" i="7"/>
  <c r="F34" i="7"/>
  <c r="F33" i="7"/>
  <c r="F32" i="7"/>
  <c r="D55" i="7"/>
  <c r="C55" i="7"/>
  <c r="C27" i="7"/>
  <c r="B27" i="7"/>
  <c r="F26" i="7"/>
  <c r="E26" i="7"/>
  <c r="F25" i="7"/>
  <c r="E25" i="7"/>
  <c r="F24" i="7"/>
  <c r="E24" i="7"/>
  <c r="F23" i="7"/>
  <c r="E23" i="7"/>
  <c r="F21" i="7"/>
  <c r="E21" i="7"/>
  <c r="F20" i="7"/>
  <c r="E20" i="7"/>
  <c r="F19" i="7"/>
  <c r="E19" i="7"/>
  <c r="F18" i="7"/>
  <c r="D27" i="7"/>
  <c r="D16" i="7"/>
  <c r="E16" i="7" s="1"/>
  <c r="B16" i="7"/>
  <c r="B28" i="7" s="1"/>
  <c r="B113" i="7" s="1"/>
  <c r="B117" i="7" s="1"/>
  <c r="F15" i="7"/>
  <c r="E15" i="7"/>
  <c r="F14" i="7"/>
  <c r="E14" i="7"/>
  <c r="D14" i="7"/>
  <c r="C14" i="7"/>
  <c r="F13" i="7"/>
  <c r="E13" i="7"/>
  <c r="F12" i="7"/>
  <c r="E12" i="7"/>
  <c r="F11" i="7"/>
  <c r="E11" i="7"/>
  <c r="F10" i="7"/>
  <c r="E10" i="7"/>
  <c r="F9" i="7"/>
  <c r="E9" i="7"/>
  <c r="C16" i="7"/>
  <c r="B116" i="6"/>
  <c r="F115" i="6"/>
  <c r="D115" i="6"/>
  <c r="D116" i="6" s="1"/>
  <c r="C115" i="6"/>
  <c r="C116" i="6" s="1"/>
  <c r="C112" i="6"/>
  <c r="B112" i="6"/>
  <c r="D111" i="6"/>
  <c r="F111" i="6" s="1"/>
  <c r="C111" i="6"/>
  <c r="D110" i="6"/>
  <c r="F110" i="6" s="1"/>
  <c r="C110" i="6"/>
  <c r="D109" i="6"/>
  <c r="F109" i="6" s="1"/>
  <c r="C109" i="6"/>
  <c r="D108" i="6"/>
  <c r="F108" i="6" s="1"/>
  <c r="C108" i="6"/>
  <c r="D107" i="6"/>
  <c r="F107" i="6" s="1"/>
  <c r="C107" i="6"/>
  <c r="D106" i="6"/>
  <c r="F106" i="6" s="1"/>
  <c r="C106" i="6"/>
  <c r="D104" i="6"/>
  <c r="F104" i="6" s="1"/>
  <c r="B104" i="6"/>
  <c r="F102" i="6"/>
  <c r="E102" i="6"/>
  <c r="D102" i="6"/>
  <c r="C102" i="6"/>
  <c r="F101" i="6"/>
  <c r="E101" i="6"/>
  <c r="D101" i="6"/>
  <c r="C101" i="6"/>
  <c r="C104" i="6" s="1"/>
  <c r="B98" i="6"/>
  <c r="F97" i="6"/>
  <c r="D97" i="6"/>
  <c r="E97" i="6" s="1"/>
  <c r="C97" i="6"/>
  <c r="F96" i="6"/>
  <c r="D96" i="6"/>
  <c r="E96" i="6" s="1"/>
  <c r="C96" i="6"/>
  <c r="F95" i="6"/>
  <c r="D95" i="6"/>
  <c r="E95" i="6" s="1"/>
  <c r="C95" i="6"/>
  <c r="F94" i="6"/>
  <c r="D94" i="6"/>
  <c r="D98" i="6" s="1"/>
  <c r="C94" i="6"/>
  <c r="C98" i="6" s="1"/>
  <c r="B92" i="6"/>
  <c r="D82" i="6"/>
  <c r="F82" i="6" s="1"/>
  <c r="B82" i="6"/>
  <c r="B83" i="6" s="1"/>
  <c r="F81" i="6"/>
  <c r="E81" i="6"/>
  <c r="D81" i="6"/>
  <c r="C81" i="6"/>
  <c r="F80" i="6"/>
  <c r="E80" i="6"/>
  <c r="D80" i="6"/>
  <c r="C80" i="6"/>
  <c r="F79" i="6"/>
  <c r="E79" i="6"/>
  <c r="D79" i="6"/>
  <c r="C79" i="6"/>
  <c r="F78" i="6"/>
  <c r="E78" i="6"/>
  <c r="D78" i="6"/>
  <c r="C78" i="6"/>
  <c r="F77" i="6"/>
  <c r="E77" i="6"/>
  <c r="D77" i="6"/>
  <c r="C77" i="6"/>
  <c r="F76" i="6"/>
  <c r="E76" i="6"/>
  <c r="D76" i="6"/>
  <c r="C76" i="6"/>
  <c r="F75" i="6"/>
  <c r="E75" i="6"/>
  <c r="D75" i="6"/>
  <c r="C75" i="6"/>
  <c r="F74" i="6"/>
  <c r="E74" i="6"/>
  <c r="D74" i="6"/>
  <c r="C74" i="6"/>
  <c r="F73" i="6"/>
  <c r="E73" i="6"/>
  <c r="D73" i="6"/>
  <c r="C73" i="6"/>
  <c r="F72" i="6"/>
  <c r="E72" i="6"/>
  <c r="D72" i="6"/>
  <c r="C72" i="6"/>
  <c r="F71" i="6"/>
  <c r="E71" i="6"/>
  <c r="D71" i="6"/>
  <c r="C71" i="6"/>
  <c r="F70" i="6"/>
  <c r="E70" i="6"/>
  <c r="D70" i="6"/>
  <c r="C70" i="6"/>
  <c r="C82" i="6" s="1"/>
  <c r="B68" i="6"/>
  <c r="F67" i="6"/>
  <c r="D67" i="6"/>
  <c r="D68" i="6" s="1"/>
  <c r="C67" i="6"/>
  <c r="C68" i="6" s="1"/>
  <c r="B65" i="6"/>
  <c r="D63" i="6"/>
  <c r="F63" i="6" s="1"/>
  <c r="C63" i="6"/>
  <c r="D62" i="6"/>
  <c r="F62" i="6" s="1"/>
  <c r="C62" i="6"/>
  <c r="D61" i="6"/>
  <c r="F61" i="6" s="1"/>
  <c r="C61" i="6"/>
  <c r="D60" i="6"/>
  <c r="F60" i="6" s="1"/>
  <c r="C60" i="6"/>
  <c r="D59" i="6"/>
  <c r="F59" i="6" s="1"/>
  <c r="C59" i="6"/>
  <c r="D58" i="6"/>
  <c r="F58" i="6" s="1"/>
  <c r="C58" i="6"/>
  <c r="D57" i="6"/>
  <c r="F57" i="6" s="1"/>
  <c r="C57" i="6"/>
  <c r="C65" i="6" s="1"/>
  <c r="C55" i="6"/>
  <c r="B55" i="6"/>
  <c r="D54" i="6"/>
  <c r="F54" i="6" s="1"/>
  <c r="C54" i="6"/>
  <c r="D53" i="6"/>
  <c r="F53" i="6" s="1"/>
  <c r="C53" i="6"/>
  <c r="D52" i="6"/>
  <c r="F52" i="6" s="1"/>
  <c r="C52" i="6"/>
  <c r="D51" i="6"/>
  <c r="F51" i="6" s="1"/>
  <c r="C51" i="6"/>
  <c r="D50" i="6"/>
  <c r="F50" i="6" s="1"/>
  <c r="C50" i="6"/>
  <c r="B48" i="6"/>
  <c r="F42" i="6"/>
  <c r="E42" i="6"/>
  <c r="D42" i="6"/>
  <c r="C42" i="6"/>
  <c r="F41" i="6"/>
  <c r="E41" i="6"/>
  <c r="D41" i="6"/>
  <c r="C41" i="6"/>
  <c r="F40" i="6"/>
  <c r="E40" i="6"/>
  <c r="D40" i="6"/>
  <c r="C40" i="6"/>
  <c r="F39" i="6"/>
  <c r="E39" i="6"/>
  <c r="D39" i="6"/>
  <c r="C39" i="6"/>
  <c r="F38" i="6"/>
  <c r="E38" i="6"/>
  <c r="D38" i="6"/>
  <c r="C38" i="6"/>
  <c r="F37" i="6"/>
  <c r="E37" i="6"/>
  <c r="D37" i="6"/>
  <c r="C37" i="6"/>
  <c r="F36" i="6"/>
  <c r="E36" i="6"/>
  <c r="D36" i="6"/>
  <c r="C36" i="6"/>
  <c r="F35" i="6"/>
  <c r="E35" i="6"/>
  <c r="D35" i="6"/>
  <c r="C35" i="6"/>
  <c r="F34" i="6"/>
  <c r="E34" i="6"/>
  <c r="D34" i="6"/>
  <c r="C34" i="6"/>
  <c r="F33" i="6"/>
  <c r="E33" i="6"/>
  <c r="D33" i="6"/>
  <c r="C33" i="6"/>
  <c r="F32" i="6"/>
  <c r="E32" i="6"/>
  <c r="D32" i="6"/>
  <c r="C32" i="6"/>
  <c r="F31" i="6"/>
  <c r="E31" i="6"/>
  <c r="D31" i="6"/>
  <c r="C31" i="6"/>
  <c r="B27" i="6"/>
  <c r="B28" i="6" s="1"/>
  <c r="D26" i="6"/>
  <c r="F26" i="6" s="1"/>
  <c r="C26" i="6"/>
  <c r="D25" i="6"/>
  <c r="F25" i="6" s="1"/>
  <c r="C25" i="6"/>
  <c r="D24" i="6"/>
  <c r="F24" i="6" s="1"/>
  <c r="C24" i="6"/>
  <c r="D23" i="6"/>
  <c r="F23" i="6" s="1"/>
  <c r="C23" i="6"/>
  <c r="D21" i="6"/>
  <c r="F21" i="6" s="1"/>
  <c r="C21" i="6"/>
  <c r="D20" i="6"/>
  <c r="F20" i="6" s="1"/>
  <c r="C20" i="6"/>
  <c r="D19" i="6"/>
  <c r="F19" i="6" s="1"/>
  <c r="C19" i="6"/>
  <c r="D18" i="6"/>
  <c r="F18" i="6" s="1"/>
  <c r="C18" i="6"/>
  <c r="C27" i="6" s="1"/>
  <c r="C16" i="6"/>
  <c r="B16" i="6"/>
  <c r="D15" i="6"/>
  <c r="F15" i="6" s="1"/>
  <c r="C15" i="6"/>
  <c r="D14" i="6"/>
  <c r="F14" i="6" s="1"/>
  <c r="C14" i="6"/>
  <c r="D13" i="6"/>
  <c r="F13" i="6" s="1"/>
  <c r="C13" i="6"/>
  <c r="D12" i="6"/>
  <c r="F12" i="6" s="1"/>
  <c r="C12" i="6"/>
  <c r="D11" i="6"/>
  <c r="F11" i="6" s="1"/>
  <c r="C11" i="6"/>
  <c r="D10" i="6"/>
  <c r="F10" i="6" s="1"/>
  <c r="C10" i="6"/>
  <c r="D9" i="6"/>
  <c r="F9" i="6" s="1"/>
  <c r="C9" i="6"/>
  <c r="A2" i="6"/>
  <c r="C116" i="5"/>
  <c r="B116" i="5"/>
  <c r="F115" i="5"/>
  <c r="D115" i="5"/>
  <c r="D116" i="5" s="1"/>
  <c r="C115" i="5"/>
  <c r="C112" i="5"/>
  <c r="B112" i="5"/>
  <c r="D111" i="5"/>
  <c r="F111" i="5" s="1"/>
  <c r="C111" i="5"/>
  <c r="D110" i="5"/>
  <c r="F110" i="5" s="1"/>
  <c r="C110" i="5"/>
  <c r="D109" i="5"/>
  <c r="F109" i="5" s="1"/>
  <c r="C109" i="5"/>
  <c r="D108" i="5"/>
  <c r="F108" i="5" s="1"/>
  <c r="C108" i="5"/>
  <c r="D107" i="5"/>
  <c r="F107" i="5" s="1"/>
  <c r="C107" i="5"/>
  <c r="D106" i="5"/>
  <c r="F106" i="5" s="1"/>
  <c r="C106" i="5"/>
  <c r="D104" i="5"/>
  <c r="F104" i="5" s="1"/>
  <c r="B104" i="5"/>
  <c r="E102" i="5"/>
  <c r="D102" i="5"/>
  <c r="F102" i="5" s="1"/>
  <c r="C102" i="5"/>
  <c r="E101" i="5"/>
  <c r="D101" i="5"/>
  <c r="F101" i="5" s="1"/>
  <c r="C101" i="5"/>
  <c r="C104" i="5" s="1"/>
  <c r="C98" i="5"/>
  <c r="B98" i="5"/>
  <c r="F97" i="5"/>
  <c r="D97" i="5"/>
  <c r="E97" i="5" s="1"/>
  <c r="C97" i="5"/>
  <c r="F96" i="5"/>
  <c r="D96" i="5"/>
  <c r="E96" i="5" s="1"/>
  <c r="C96" i="5"/>
  <c r="F95" i="5"/>
  <c r="D95" i="5"/>
  <c r="E95" i="5" s="1"/>
  <c r="C95" i="5"/>
  <c r="F94" i="5"/>
  <c r="D94" i="5"/>
  <c r="D98" i="5" s="1"/>
  <c r="C94" i="5"/>
  <c r="B92" i="5"/>
  <c r="D82" i="5"/>
  <c r="F82" i="5" s="1"/>
  <c r="B82" i="5"/>
  <c r="B83" i="5" s="1"/>
  <c r="E81" i="5"/>
  <c r="D81" i="5"/>
  <c r="F81" i="5" s="1"/>
  <c r="C81" i="5"/>
  <c r="E80" i="5"/>
  <c r="D80" i="5"/>
  <c r="F80" i="5" s="1"/>
  <c r="C80" i="5"/>
  <c r="E79" i="5"/>
  <c r="D79" i="5"/>
  <c r="F79" i="5" s="1"/>
  <c r="C79" i="5"/>
  <c r="E78" i="5"/>
  <c r="D78" i="5"/>
  <c r="F78" i="5" s="1"/>
  <c r="C78" i="5"/>
  <c r="E77" i="5"/>
  <c r="D77" i="5"/>
  <c r="F77" i="5" s="1"/>
  <c r="C77" i="5"/>
  <c r="E76" i="5"/>
  <c r="D76" i="5"/>
  <c r="F76" i="5" s="1"/>
  <c r="C76" i="5"/>
  <c r="E75" i="5"/>
  <c r="D75" i="5"/>
  <c r="F75" i="5" s="1"/>
  <c r="C75" i="5"/>
  <c r="E74" i="5"/>
  <c r="D74" i="5"/>
  <c r="F74" i="5" s="1"/>
  <c r="C74" i="5"/>
  <c r="E73" i="5"/>
  <c r="D73" i="5"/>
  <c r="F73" i="5" s="1"/>
  <c r="C73" i="5"/>
  <c r="E72" i="5"/>
  <c r="D72" i="5"/>
  <c r="F72" i="5" s="1"/>
  <c r="C72" i="5"/>
  <c r="E71" i="5"/>
  <c r="D71" i="5"/>
  <c r="F71" i="5" s="1"/>
  <c r="C71" i="5"/>
  <c r="E70" i="5"/>
  <c r="D70" i="5"/>
  <c r="F70" i="5" s="1"/>
  <c r="C70" i="5"/>
  <c r="C82" i="5" s="1"/>
  <c r="C68" i="5"/>
  <c r="B68" i="5"/>
  <c r="F67" i="5"/>
  <c r="D67" i="5"/>
  <c r="D68" i="5" s="1"/>
  <c r="C67" i="5"/>
  <c r="D65" i="5"/>
  <c r="E65" i="5" s="1"/>
  <c r="B65" i="5"/>
  <c r="F65" i="5" s="1"/>
  <c r="F63" i="5"/>
  <c r="E63" i="5"/>
  <c r="D63" i="5"/>
  <c r="C63" i="5"/>
  <c r="F62" i="5"/>
  <c r="E62" i="5"/>
  <c r="D62" i="5"/>
  <c r="C62" i="5"/>
  <c r="F61" i="5"/>
  <c r="E61" i="5"/>
  <c r="D61" i="5"/>
  <c r="C61" i="5"/>
  <c r="F60" i="5"/>
  <c r="E60" i="5"/>
  <c r="D60" i="5"/>
  <c r="C60" i="5"/>
  <c r="F59" i="5"/>
  <c r="E59" i="5"/>
  <c r="D59" i="5"/>
  <c r="C59" i="5"/>
  <c r="F58" i="5"/>
  <c r="E58" i="5"/>
  <c r="D58" i="5"/>
  <c r="C58" i="5"/>
  <c r="F57" i="5"/>
  <c r="E57" i="5"/>
  <c r="D57" i="5"/>
  <c r="C57" i="5"/>
  <c r="C65" i="5" s="1"/>
  <c r="C55" i="5"/>
  <c r="B55" i="5"/>
  <c r="D54" i="5"/>
  <c r="F54" i="5" s="1"/>
  <c r="C54" i="5"/>
  <c r="D53" i="5"/>
  <c r="F53" i="5" s="1"/>
  <c r="C53" i="5"/>
  <c r="D52" i="5"/>
  <c r="F52" i="5" s="1"/>
  <c r="C52" i="5"/>
  <c r="D51" i="5"/>
  <c r="F51" i="5" s="1"/>
  <c r="C51" i="5"/>
  <c r="D50" i="5"/>
  <c r="F50" i="5" s="1"/>
  <c r="C50" i="5"/>
  <c r="B48" i="5"/>
  <c r="E42" i="5"/>
  <c r="D42" i="5"/>
  <c r="F42" i="5" s="1"/>
  <c r="C42" i="5"/>
  <c r="E41" i="5"/>
  <c r="D41" i="5"/>
  <c r="F41" i="5" s="1"/>
  <c r="C41" i="5"/>
  <c r="E40" i="5"/>
  <c r="D40" i="5"/>
  <c r="F40" i="5" s="1"/>
  <c r="C40" i="5"/>
  <c r="E39" i="5"/>
  <c r="D39" i="5"/>
  <c r="F39" i="5" s="1"/>
  <c r="C39" i="5"/>
  <c r="E38" i="5"/>
  <c r="D38" i="5"/>
  <c r="F38" i="5" s="1"/>
  <c r="C38" i="5"/>
  <c r="E37" i="5"/>
  <c r="D37" i="5"/>
  <c r="F37" i="5" s="1"/>
  <c r="C37" i="5"/>
  <c r="E36" i="5"/>
  <c r="D36" i="5"/>
  <c r="F36" i="5" s="1"/>
  <c r="C36" i="5"/>
  <c r="E35" i="5"/>
  <c r="D35" i="5"/>
  <c r="F35" i="5" s="1"/>
  <c r="C35" i="5"/>
  <c r="E34" i="5"/>
  <c r="D34" i="5"/>
  <c r="F34" i="5" s="1"/>
  <c r="C34" i="5"/>
  <c r="E33" i="5"/>
  <c r="D33" i="5"/>
  <c r="F33" i="5" s="1"/>
  <c r="C33" i="5"/>
  <c r="E32" i="5"/>
  <c r="D32" i="5"/>
  <c r="F32" i="5" s="1"/>
  <c r="C32" i="5"/>
  <c r="E31" i="5"/>
  <c r="D31" i="5"/>
  <c r="D55" i="5" s="1"/>
  <c r="C31" i="5"/>
  <c r="D27" i="5"/>
  <c r="E27" i="5" s="1"/>
  <c r="B27" i="5"/>
  <c r="F27" i="5" s="1"/>
  <c r="F26" i="5"/>
  <c r="E26" i="5"/>
  <c r="D26" i="5"/>
  <c r="C26" i="5"/>
  <c r="F25" i="5"/>
  <c r="E25" i="5"/>
  <c r="D25" i="5"/>
  <c r="C25" i="5"/>
  <c r="F24" i="5"/>
  <c r="E24" i="5"/>
  <c r="D24" i="5"/>
  <c r="C24" i="5"/>
  <c r="F23" i="5"/>
  <c r="E23" i="5"/>
  <c r="D23" i="5"/>
  <c r="C23" i="5"/>
  <c r="F21" i="5"/>
  <c r="E21" i="5"/>
  <c r="D21" i="5"/>
  <c r="C21" i="5"/>
  <c r="F20" i="5"/>
  <c r="E20" i="5"/>
  <c r="D20" i="5"/>
  <c r="C20" i="5"/>
  <c r="F19" i="5"/>
  <c r="E19" i="5"/>
  <c r="D19" i="5"/>
  <c r="C19" i="5"/>
  <c r="F18" i="5"/>
  <c r="E18" i="5"/>
  <c r="D18" i="5"/>
  <c r="C18" i="5"/>
  <c r="C27" i="5" s="1"/>
  <c r="C16" i="5"/>
  <c r="B16" i="5"/>
  <c r="B28" i="5" s="1"/>
  <c r="B113" i="5" s="1"/>
  <c r="B117" i="5" s="1"/>
  <c r="D15" i="5"/>
  <c r="F15" i="5" s="1"/>
  <c r="C15" i="5"/>
  <c r="D14" i="5"/>
  <c r="F14" i="5" s="1"/>
  <c r="C14" i="5"/>
  <c r="D13" i="5"/>
  <c r="F13" i="5" s="1"/>
  <c r="C13" i="5"/>
  <c r="D12" i="5"/>
  <c r="F12" i="5" s="1"/>
  <c r="C12" i="5"/>
  <c r="D11" i="5"/>
  <c r="F11" i="5" s="1"/>
  <c r="C11" i="5"/>
  <c r="D10" i="5"/>
  <c r="F10" i="5" s="1"/>
  <c r="C10" i="5"/>
  <c r="D9" i="5"/>
  <c r="F9" i="5" s="1"/>
  <c r="C9" i="5"/>
  <c r="A2" i="5"/>
  <c r="B116" i="4"/>
  <c r="F115" i="4"/>
  <c r="D115" i="4"/>
  <c r="D116" i="4" s="1"/>
  <c r="C115" i="4"/>
  <c r="C116" i="4" s="1"/>
  <c r="C112" i="4"/>
  <c r="B112" i="4"/>
  <c r="D111" i="4"/>
  <c r="F111" i="4" s="1"/>
  <c r="C111" i="4"/>
  <c r="D110" i="4"/>
  <c r="F110" i="4" s="1"/>
  <c r="C110" i="4"/>
  <c r="D109" i="4"/>
  <c r="F109" i="4" s="1"/>
  <c r="C109" i="4"/>
  <c r="D108" i="4"/>
  <c r="F108" i="4" s="1"/>
  <c r="C108" i="4"/>
  <c r="D107" i="4"/>
  <c r="F107" i="4" s="1"/>
  <c r="C107" i="4"/>
  <c r="D106" i="4"/>
  <c r="F106" i="4" s="1"/>
  <c r="C106" i="4"/>
  <c r="D104" i="4"/>
  <c r="E104" i="4" s="1"/>
  <c r="C104" i="4"/>
  <c r="B104" i="4"/>
  <c r="F102" i="4"/>
  <c r="E102" i="4"/>
  <c r="D102" i="4"/>
  <c r="C102" i="4"/>
  <c r="F101" i="4"/>
  <c r="F104" i="4" s="1"/>
  <c r="E101" i="4"/>
  <c r="D101" i="4"/>
  <c r="C101" i="4"/>
  <c r="B98" i="4"/>
  <c r="F97" i="4"/>
  <c r="E97" i="4"/>
  <c r="D97" i="4"/>
  <c r="C97" i="4"/>
  <c r="F96" i="4"/>
  <c r="E96" i="4"/>
  <c r="D96" i="4"/>
  <c r="C96" i="4"/>
  <c r="F95" i="4"/>
  <c r="E95" i="4"/>
  <c r="D95" i="4"/>
  <c r="C95" i="4"/>
  <c r="F94" i="4"/>
  <c r="E94" i="4"/>
  <c r="D94" i="4"/>
  <c r="D98" i="4" s="1"/>
  <c r="C94" i="4"/>
  <c r="C98" i="4" s="1"/>
  <c r="B92" i="4"/>
  <c r="D82" i="4"/>
  <c r="F82" i="4" s="1"/>
  <c r="C82" i="4"/>
  <c r="B82" i="4"/>
  <c r="F81" i="4"/>
  <c r="E81" i="4"/>
  <c r="D81" i="4"/>
  <c r="C81" i="4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70" i="4"/>
  <c r="E70" i="4"/>
  <c r="D70" i="4"/>
  <c r="C70" i="4"/>
  <c r="E68" i="4"/>
  <c r="D68" i="4"/>
  <c r="B68" i="4"/>
  <c r="B83" i="4" s="1"/>
  <c r="F67" i="4"/>
  <c r="E67" i="4"/>
  <c r="D67" i="4"/>
  <c r="C67" i="4"/>
  <c r="C68" i="4" s="1"/>
  <c r="C83" i="4" s="1"/>
  <c r="B65" i="4"/>
  <c r="D63" i="4"/>
  <c r="F63" i="4" s="1"/>
  <c r="C63" i="4"/>
  <c r="D62" i="4"/>
  <c r="F62" i="4" s="1"/>
  <c r="C62" i="4"/>
  <c r="D61" i="4"/>
  <c r="F61" i="4" s="1"/>
  <c r="C61" i="4"/>
  <c r="D60" i="4"/>
  <c r="F60" i="4" s="1"/>
  <c r="C60" i="4"/>
  <c r="D59" i="4"/>
  <c r="F59" i="4" s="1"/>
  <c r="C59" i="4"/>
  <c r="D58" i="4"/>
  <c r="F58" i="4" s="1"/>
  <c r="C58" i="4"/>
  <c r="D57" i="4"/>
  <c r="F57" i="4" s="1"/>
  <c r="C57" i="4"/>
  <c r="C65" i="4" s="1"/>
  <c r="C55" i="4"/>
  <c r="B55" i="4"/>
  <c r="D54" i="4"/>
  <c r="F54" i="4" s="1"/>
  <c r="C54" i="4"/>
  <c r="D53" i="4"/>
  <c r="F53" i="4" s="1"/>
  <c r="C53" i="4"/>
  <c r="D52" i="4"/>
  <c r="F52" i="4" s="1"/>
  <c r="C52" i="4"/>
  <c r="D51" i="4"/>
  <c r="F51" i="4" s="1"/>
  <c r="C51" i="4"/>
  <c r="D50" i="4"/>
  <c r="F50" i="4" s="1"/>
  <c r="C50" i="4"/>
  <c r="B48" i="4"/>
  <c r="F42" i="4"/>
  <c r="E42" i="4"/>
  <c r="D42" i="4"/>
  <c r="C42" i="4"/>
  <c r="F41" i="4"/>
  <c r="E41" i="4"/>
  <c r="D41" i="4"/>
  <c r="C41" i="4"/>
  <c r="F40" i="4"/>
  <c r="E40" i="4"/>
  <c r="D40" i="4"/>
  <c r="C40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D36" i="4"/>
  <c r="C36" i="4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F31" i="4"/>
  <c r="E31" i="4"/>
  <c r="D31" i="4"/>
  <c r="C31" i="4"/>
  <c r="B27" i="4"/>
  <c r="B28" i="4" s="1"/>
  <c r="B113" i="4" s="1"/>
  <c r="B117" i="4" s="1"/>
  <c r="D26" i="4"/>
  <c r="F26" i="4" s="1"/>
  <c r="C26" i="4"/>
  <c r="D25" i="4"/>
  <c r="F25" i="4" s="1"/>
  <c r="C25" i="4"/>
  <c r="D24" i="4"/>
  <c r="F24" i="4" s="1"/>
  <c r="C24" i="4"/>
  <c r="D23" i="4"/>
  <c r="F23" i="4" s="1"/>
  <c r="C23" i="4"/>
  <c r="D21" i="4"/>
  <c r="F21" i="4" s="1"/>
  <c r="C21" i="4"/>
  <c r="D20" i="4"/>
  <c r="F20" i="4" s="1"/>
  <c r="C20" i="4"/>
  <c r="D19" i="4"/>
  <c r="F19" i="4" s="1"/>
  <c r="C19" i="4"/>
  <c r="D18" i="4"/>
  <c r="F18" i="4" s="1"/>
  <c r="C18" i="4"/>
  <c r="C27" i="4" s="1"/>
  <c r="C16" i="4"/>
  <c r="C28" i="4" s="1"/>
  <c r="C113" i="4" s="1"/>
  <c r="C117" i="4" s="1"/>
  <c r="B16" i="4"/>
  <c r="D15" i="4"/>
  <c r="F15" i="4" s="1"/>
  <c r="C15" i="4"/>
  <c r="D14" i="4"/>
  <c r="F14" i="4" s="1"/>
  <c r="C14" i="4"/>
  <c r="D13" i="4"/>
  <c r="F13" i="4" s="1"/>
  <c r="C13" i="4"/>
  <c r="D12" i="4"/>
  <c r="F12" i="4" s="1"/>
  <c r="C12" i="4"/>
  <c r="D11" i="4"/>
  <c r="F11" i="4" s="1"/>
  <c r="C11" i="4"/>
  <c r="D10" i="4"/>
  <c r="F10" i="4" s="1"/>
  <c r="C10" i="4"/>
  <c r="D9" i="4"/>
  <c r="F9" i="4" s="1"/>
  <c r="C9" i="4"/>
  <c r="A2" i="4"/>
  <c r="E116" i="3"/>
  <c r="D116" i="3"/>
  <c r="F116" i="3" s="1"/>
  <c r="C116" i="3"/>
  <c r="B116" i="3"/>
  <c r="F115" i="3"/>
  <c r="E115" i="3"/>
  <c r="D115" i="3"/>
  <c r="C115" i="3"/>
  <c r="C112" i="3"/>
  <c r="B112" i="3"/>
  <c r="D111" i="3"/>
  <c r="F111" i="3" s="1"/>
  <c r="C111" i="3"/>
  <c r="D110" i="3"/>
  <c r="F110" i="3" s="1"/>
  <c r="C110" i="3"/>
  <c r="D109" i="3"/>
  <c r="F109" i="3" s="1"/>
  <c r="C109" i="3"/>
  <c r="D108" i="3"/>
  <c r="F108" i="3" s="1"/>
  <c r="C108" i="3"/>
  <c r="D107" i="3"/>
  <c r="F107" i="3" s="1"/>
  <c r="C107" i="3"/>
  <c r="D106" i="3"/>
  <c r="F106" i="3" s="1"/>
  <c r="C106" i="3"/>
  <c r="D104" i="3"/>
  <c r="E104" i="3" s="1"/>
  <c r="C104" i="3"/>
  <c r="B104" i="3"/>
  <c r="E102" i="3"/>
  <c r="D102" i="3"/>
  <c r="F102" i="3" s="1"/>
  <c r="C102" i="3"/>
  <c r="E101" i="3"/>
  <c r="D101" i="3"/>
  <c r="F101" i="3" s="1"/>
  <c r="F104" i="3" s="1"/>
  <c r="C101" i="3"/>
  <c r="E98" i="3"/>
  <c r="D98" i="3"/>
  <c r="F98" i="3" s="1"/>
  <c r="C98" i="3"/>
  <c r="B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B92" i="3"/>
  <c r="D82" i="3"/>
  <c r="F82" i="3" s="1"/>
  <c r="C82" i="3"/>
  <c r="B82" i="3"/>
  <c r="E81" i="3"/>
  <c r="D81" i="3"/>
  <c r="F81" i="3" s="1"/>
  <c r="C81" i="3"/>
  <c r="E80" i="3"/>
  <c r="D80" i="3"/>
  <c r="F80" i="3" s="1"/>
  <c r="C80" i="3"/>
  <c r="E79" i="3"/>
  <c r="D79" i="3"/>
  <c r="F79" i="3" s="1"/>
  <c r="C79" i="3"/>
  <c r="E78" i="3"/>
  <c r="D78" i="3"/>
  <c r="F78" i="3" s="1"/>
  <c r="C78" i="3"/>
  <c r="E77" i="3"/>
  <c r="D77" i="3"/>
  <c r="F77" i="3" s="1"/>
  <c r="C77" i="3"/>
  <c r="E76" i="3"/>
  <c r="D76" i="3"/>
  <c r="F76" i="3" s="1"/>
  <c r="C76" i="3"/>
  <c r="E75" i="3"/>
  <c r="D75" i="3"/>
  <c r="F75" i="3" s="1"/>
  <c r="C75" i="3"/>
  <c r="E74" i="3"/>
  <c r="D74" i="3"/>
  <c r="F74" i="3" s="1"/>
  <c r="C74" i="3"/>
  <c r="E73" i="3"/>
  <c r="D73" i="3"/>
  <c r="F73" i="3" s="1"/>
  <c r="C73" i="3"/>
  <c r="E72" i="3"/>
  <c r="D72" i="3"/>
  <c r="F72" i="3" s="1"/>
  <c r="C72" i="3"/>
  <c r="E71" i="3"/>
  <c r="D71" i="3"/>
  <c r="F71" i="3" s="1"/>
  <c r="C71" i="3"/>
  <c r="E70" i="3"/>
  <c r="D70" i="3"/>
  <c r="F70" i="3" s="1"/>
  <c r="C70" i="3"/>
  <c r="E68" i="3"/>
  <c r="D68" i="3"/>
  <c r="F68" i="3" s="1"/>
  <c r="C68" i="3"/>
  <c r="B68" i="3"/>
  <c r="F67" i="3"/>
  <c r="E67" i="3"/>
  <c r="D67" i="3"/>
  <c r="C67" i="3"/>
  <c r="D65" i="3"/>
  <c r="B65" i="3"/>
  <c r="B83" i="3" s="1"/>
  <c r="F63" i="3"/>
  <c r="E63" i="3"/>
  <c r="D63" i="3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C65" i="3" s="1"/>
  <c r="C83" i="3" s="1"/>
  <c r="C55" i="3"/>
  <c r="B55" i="3"/>
  <c r="D54" i="3"/>
  <c r="F54" i="3" s="1"/>
  <c r="C54" i="3"/>
  <c r="D53" i="3"/>
  <c r="F53" i="3" s="1"/>
  <c r="C53" i="3"/>
  <c r="D52" i="3"/>
  <c r="F52" i="3" s="1"/>
  <c r="C52" i="3"/>
  <c r="D51" i="3"/>
  <c r="F51" i="3" s="1"/>
  <c r="C51" i="3"/>
  <c r="D50" i="3"/>
  <c r="F50" i="3" s="1"/>
  <c r="C50" i="3"/>
  <c r="B48" i="3"/>
  <c r="E42" i="3"/>
  <c r="D42" i="3"/>
  <c r="F42" i="3" s="1"/>
  <c r="C42" i="3"/>
  <c r="E41" i="3"/>
  <c r="D41" i="3"/>
  <c r="F41" i="3" s="1"/>
  <c r="C41" i="3"/>
  <c r="E40" i="3"/>
  <c r="D40" i="3"/>
  <c r="F40" i="3" s="1"/>
  <c r="C40" i="3"/>
  <c r="E39" i="3"/>
  <c r="D39" i="3"/>
  <c r="F39" i="3" s="1"/>
  <c r="C39" i="3"/>
  <c r="E38" i="3"/>
  <c r="D38" i="3"/>
  <c r="F38" i="3" s="1"/>
  <c r="C38" i="3"/>
  <c r="E37" i="3"/>
  <c r="D37" i="3"/>
  <c r="F37" i="3" s="1"/>
  <c r="C37" i="3"/>
  <c r="E36" i="3"/>
  <c r="D36" i="3"/>
  <c r="F36" i="3" s="1"/>
  <c r="C36" i="3"/>
  <c r="E35" i="3"/>
  <c r="D35" i="3"/>
  <c r="F35" i="3" s="1"/>
  <c r="C35" i="3"/>
  <c r="E34" i="3"/>
  <c r="D34" i="3"/>
  <c r="F34" i="3" s="1"/>
  <c r="C34" i="3"/>
  <c r="E33" i="3"/>
  <c r="D33" i="3"/>
  <c r="F33" i="3" s="1"/>
  <c r="C33" i="3"/>
  <c r="E32" i="3"/>
  <c r="D32" i="3"/>
  <c r="F32" i="3" s="1"/>
  <c r="C32" i="3"/>
  <c r="E31" i="3"/>
  <c r="D31" i="3"/>
  <c r="D55" i="3" s="1"/>
  <c r="C31" i="3"/>
  <c r="D27" i="3"/>
  <c r="B27" i="3"/>
  <c r="E27" i="3" s="1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C27" i="3" s="1"/>
  <c r="C16" i="3"/>
  <c r="C28" i="3" s="1"/>
  <c r="C113" i="3" s="1"/>
  <c r="C117" i="3" s="1"/>
  <c r="B16" i="3"/>
  <c r="B28" i="3" s="1"/>
  <c r="B113" i="3" s="1"/>
  <c r="B117" i="3" s="1"/>
  <c r="D15" i="3"/>
  <c r="F15" i="3" s="1"/>
  <c r="C15" i="3"/>
  <c r="D14" i="3"/>
  <c r="F14" i="3" s="1"/>
  <c r="C14" i="3"/>
  <c r="D13" i="3"/>
  <c r="F13" i="3" s="1"/>
  <c r="C13" i="3"/>
  <c r="D12" i="3"/>
  <c r="F12" i="3" s="1"/>
  <c r="C12" i="3"/>
  <c r="D11" i="3"/>
  <c r="F11" i="3" s="1"/>
  <c r="C11" i="3"/>
  <c r="D10" i="3"/>
  <c r="F10" i="3" s="1"/>
  <c r="C10" i="3"/>
  <c r="D9" i="3"/>
  <c r="F9" i="3" s="1"/>
  <c r="C9" i="3"/>
  <c r="A2" i="3"/>
  <c r="C116" i="2"/>
  <c r="B116" i="2"/>
  <c r="F115" i="2"/>
  <c r="D115" i="2"/>
  <c r="D116" i="2" s="1"/>
  <c r="C115" i="2"/>
  <c r="C112" i="2"/>
  <c r="B112" i="2"/>
  <c r="D111" i="2"/>
  <c r="F111" i="2" s="1"/>
  <c r="C111" i="2"/>
  <c r="D110" i="2"/>
  <c r="F110" i="2" s="1"/>
  <c r="C110" i="2"/>
  <c r="D109" i="2"/>
  <c r="F109" i="2" s="1"/>
  <c r="C109" i="2"/>
  <c r="D108" i="2"/>
  <c r="F108" i="2" s="1"/>
  <c r="C108" i="2"/>
  <c r="D107" i="2"/>
  <c r="F107" i="2" s="1"/>
  <c r="C107" i="2"/>
  <c r="D106" i="2"/>
  <c r="F106" i="2" s="1"/>
  <c r="C106" i="2"/>
  <c r="D104" i="2"/>
  <c r="E104" i="2" s="1"/>
  <c r="B104" i="2"/>
  <c r="E102" i="2"/>
  <c r="D102" i="2"/>
  <c r="F102" i="2" s="1"/>
  <c r="C102" i="2"/>
  <c r="E101" i="2"/>
  <c r="D101" i="2"/>
  <c r="F101" i="2" s="1"/>
  <c r="F104" i="2" s="1"/>
  <c r="C101" i="2"/>
  <c r="C104" i="2" s="1"/>
  <c r="C98" i="2"/>
  <c r="B98" i="2"/>
  <c r="F97" i="2"/>
  <c r="D97" i="2"/>
  <c r="E97" i="2" s="1"/>
  <c r="C97" i="2"/>
  <c r="F96" i="2"/>
  <c r="D96" i="2"/>
  <c r="E96" i="2" s="1"/>
  <c r="C96" i="2"/>
  <c r="F95" i="2"/>
  <c r="D95" i="2"/>
  <c r="E95" i="2" s="1"/>
  <c r="C95" i="2"/>
  <c r="F94" i="2"/>
  <c r="D94" i="2"/>
  <c r="D98" i="2" s="1"/>
  <c r="C94" i="2"/>
  <c r="B92" i="2"/>
  <c r="D82" i="2"/>
  <c r="F82" i="2" s="1"/>
  <c r="B82" i="2"/>
  <c r="B83" i="2" s="1"/>
  <c r="E81" i="2"/>
  <c r="D81" i="2"/>
  <c r="F81" i="2" s="1"/>
  <c r="C81" i="2"/>
  <c r="E80" i="2"/>
  <c r="D80" i="2"/>
  <c r="F80" i="2" s="1"/>
  <c r="C80" i="2"/>
  <c r="E79" i="2"/>
  <c r="D79" i="2"/>
  <c r="F79" i="2" s="1"/>
  <c r="C79" i="2"/>
  <c r="E78" i="2"/>
  <c r="D78" i="2"/>
  <c r="F78" i="2" s="1"/>
  <c r="C78" i="2"/>
  <c r="E77" i="2"/>
  <c r="D77" i="2"/>
  <c r="F77" i="2" s="1"/>
  <c r="C77" i="2"/>
  <c r="E76" i="2"/>
  <c r="D76" i="2"/>
  <c r="F76" i="2" s="1"/>
  <c r="C76" i="2"/>
  <c r="E75" i="2"/>
  <c r="D75" i="2"/>
  <c r="F75" i="2" s="1"/>
  <c r="C75" i="2"/>
  <c r="E74" i="2"/>
  <c r="D74" i="2"/>
  <c r="F74" i="2" s="1"/>
  <c r="C74" i="2"/>
  <c r="E73" i="2"/>
  <c r="D73" i="2"/>
  <c r="F73" i="2" s="1"/>
  <c r="C73" i="2"/>
  <c r="E72" i="2"/>
  <c r="D72" i="2"/>
  <c r="F72" i="2" s="1"/>
  <c r="C72" i="2"/>
  <c r="E71" i="2"/>
  <c r="D71" i="2"/>
  <c r="F71" i="2" s="1"/>
  <c r="C71" i="2"/>
  <c r="E70" i="2"/>
  <c r="D70" i="2"/>
  <c r="F70" i="2" s="1"/>
  <c r="C70" i="2"/>
  <c r="C82" i="2" s="1"/>
  <c r="C68" i="2"/>
  <c r="B68" i="2"/>
  <c r="F67" i="2"/>
  <c r="D67" i="2"/>
  <c r="D68" i="2" s="1"/>
  <c r="C67" i="2"/>
  <c r="D65" i="2"/>
  <c r="E65" i="2" s="1"/>
  <c r="B65" i="2"/>
  <c r="F65" i="2" s="1"/>
  <c r="F63" i="2"/>
  <c r="E63" i="2"/>
  <c r="D63" i="2"/>
  <c r="C63" i="2"/>
  <c r="F62" i="2"/>
  <c r="E62" i="2"/>
  <c r="D62" i="2"/>
  <c r="C62" i="2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C65" i="2" s="1"/>
  <c r="C55" i="2"/>
  <c r="B55" i="2"/>
  <c r="D54" i="2"/>
  <c r="F54" i="2" s="1"/>
  <c r="C54" i="2"/>
  <c r="D53" i="2"/>
  <c r="F53" i="2" s="1"/>
  <c r="C53" i="2"/>
  <c r="D52" i="2"/>
  <c r="F52" i="2" s="1"/>
  <c r="C52" i="2"/>
  <c r="D51" i="2"/>
  <c r="F51" i="2" s="1"/>
  <c r="C51" i="2"/>
  <c r="D50" i="2"/>
  <c r="F50" i="2" s="1"/>
  <c r="C50" i="2"/>
  <c r="B48" i="2"/>
  <c r="E42" i="2"/>
  <c r="D42" i="2"/>
  <c r="F42" i="2" s="1"/>
  <c r="C42" i="2"/>
  <c r="E41" i="2"/>
  <c r="D41" i="2"/>
  <c r="F41" i="2" s="1"/>
  <c r="C41" i="2"/>
  <c r="E40" i="2"/>
  <c r="D40" i="2"/>
  <c r="F40" i="2" s="1"/>
  <c r="C40" i="2"/>
  <c r="E39" i="2"/>
  <c r="D39" i="2"/>
  <c r="F39" i="2" s="1"/>
  <c r="C39" i="2"/>
  <c r="E38" i="2"/>
  <c r="D38" i="2"/>
  <c r="F38" i="2" s="1"/>
  <c r="C38" i="2"/>
  <c r="E37" i="2"/>
  <c r="D37" i="2"/>
  <c r="F37" i="2" s="1"/>
  <c r="C37" i="2"/>
  <c r="E36" i="2"/>
  <c r="D36" i="2"/>
  <c r="F36" i="2" s="1"/>
  <c r="C36" i="2"/>
  <c r="E35" i="2"/>
  <c r="D35" i="2"/>
  <c r="F35" i="2" s="1"/>
  <c r="C35" i="2"/>
  <c r="E34" i="2"/>
  <c r="D34" i="2"/>
  <c r="F34" i="2" s="1"/>
  <c r="C34" i="2"/>
  <c r="E33" i="2"/>
  <c r="D33" i="2"/>
  <c r="F33" i="2" s="1"/>
  <c r="C33" i="2"/>
  <c r="E32" i="2"/>
  <c r="D32" i="2"/>
  <c r="F32" i="2" s="1"/>
  <c r="C32" i="2"/>
  <c r="E31" i="2"/>
  <c r="D31" i="2"/>
  <c r="D55" i="2" s="1"/>
  <c r="C31" i="2"/>
  <c r="D27" i="2"/>
  <c r="E27" i="2" s="1"/>
  <c r="B27" i="2"/>
  <c r="F27" i="2" s="1"/>
  <c r="F26" i="2"/>
  <c r="E26" i="2"/>
  <c r="D26" i="2"/>
  <c r="C26" i="2"/>
  <c r="F25" i="2"/>
  <c r="E25" i="2"/>
  <c r="D25" i="2"/>
  <c r="C25" i="2"/>
  <c r="F24" i="2"/>
  <c r="E24" i="2"/>
  <c r="D24" i="2"/>
  <c r="C24" i="2"/>
  <c r="F23" i="2"/>
  <c r="E23" i="2"/>
  <c r="D23" i="2"/>
  <c r="C23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C27" i="2" s="1"/>
  <c r="C16" i="2"/>
  <c r="C28" i="2" s="1"/>
  <c r="B16" i="2"/>
  <c r="B28" i="2" s="1"/>
  <c r="B113" i="2" s="1"/>
  <c r="B117" i="2" s="1"/>
  <c r="D15" i="2"/>
  <c r="F15" i="2" s="1"/>
  <c r="C15" i="2"/>
  <c r="D14" i="2"/>
  <c r="F14" i="2" s="1"/>
  <c r="C14" i="2"/>
  <c r="D13" i="2"/>
  <c r="F13" i="2" s="1"/>
  <c r="C13" i="2"/>
  <c r="D12" i="2"/>
  <c r="F12" i="2" s="1"/>
  <c r="C12" i="2"/>
  <c r="D11" i="2"/>
  <c r="F11" i="2" s="1"/>
  <c r="C11" i="2"/>
  <c r="D10" i="2"/>
  <c r="F10" i="2" s="1"/>
  <c r="C10" i="2"/>
  <c r="D9" i="2"/>
  <c r="F9" i="2" s="1"/>
  <c r="C9" i="2"/>
  <c r="A2" i="2"/>
  <c r="B116" i="1"/>
  <c r="F115" i="1"/>
  <c r="D115" i="1"/>
  <c r="D116" i="1" s="1"/>
  <c r="C115" i="1"/>
  <c r="C116" i="1" s="1"/>
  <c r="C112" i="1"/>
  <c r="B112" i="1"/>
  <c r="D111" i="1"/>
  <c r="F111" i="1" s="1"/>
  <c r="C111" i="1"/>
  <c r="D110" i="1"/>
  <c r="F110" i="1" s="1"/>
  <c r="C110" i="1"/>
  <c r="D109" i="1"/>
  <c r="F109" i="1" s="1"/>
  <c r="C109" i="1"/>
  <c r="D108" i="1"/>
  <c r="F108" i="1" s="1"/>
  <c r="C108" i="1"/>
  <c r="D107" i="1"/>
  <c r="F107" i="1" s="1"/>
  <c r="C107" i="1"/>
  <c r="D106" i="1"/>
  <c r="F106" i="1" s="1"/>
  <c r="C106" i="1"/>
  <c r="D104" i="1"/>
  <c r="E104" i="1" s="1"/>
  <c r="B104" i="1"/>
  <c r="F102" i="1"/>
  <c r="E102" i="1"/>
  <c r="D102" i="1"/>
  <c r="C102" i="1"/>
  <c r="F101" i="1"/>
  <c r="F104" i="1" s="1"/>
  <c r="E101" i="1"/>
  <c r="D101" i="1"/>
  <c r="C101" i="1"/>
  <c r="C104" i="1" s="1"/>
  <c r="B98" i="1"/>
  <c r="F97" i="1"/>
  <c r="D97" i="1"/>
  <c r="E97" i="1" s="1"/>
  <c r="C97" i="1"/>
  <c r="F96" i="1"/>
  <c r="D96" i="1"/>
  <c r="E96" i="1" s="1"/>
  <c r="C96" i="1"/>
  <c r="F95" i="1"/>
  <c r="D95" i="1"/>
  <c r="E95" i="1" s="1"/>
  <c r="C95" i="1"/>
  <c r="F94" i="1"/>
  <c r="D94" i="1"/>
  <c r="D98" i="1" s="1"/>
  <c r="C94" i="1"/>
  <c r="C98" i="1" s="1"/>
  <c r="B92" i="1"/>
  <c r="D82" i="1"/>
  <c r="F82" i="1" s="1"/>
  <c r="B82" i="1"/>
  <c r="B83" i="1" s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C82" i="1" s="1"/>
  <c r="B68" i="1"/>
  <c r="F67" i="1"/>
  <c r="D67" i="1"/>
  <c r="D68" i="1" s="1"/>
  <c r="C67" i="1"/>
  <c r="C68" i="1" s="1"/>
  <c r="B65" i="1"/>
  <c r="D63" i="1"/>
  <c r="F63" i="1" s="1"/>
  <c r="C63" i="1"/>
  <c r="D62" i="1"/>
  <c r="F62" i="1" s="1"/>
  <c r="C62" i="1"/>
  <c r="D61" i="1"/>
  <c r="F61" i="1" s="1"/>
  <c r="C61" i="1"/>
  <c r="D60" i="1"/>
  <c r="F60" i="1" s="1"/>
  <c r="C60" i="1"/>
  <c r="D59" i="1"/>
  <c r="F59" i="1" s="1"/>
  <c r="C59" i="1"/>
  <c r="D58" i="1"/>
  <c r="F58" i="1" s="1"/>
  <c r="C58" i="1"/>
  <c r="D57" i="1"/>
  <c r="F57" i="1" s="1"/>
  <c r="C57" i="1"/>
  <c r="C65" i="1" s="1"/>
  <c r="C55" i="1"/>
  <c r="B55" i="1"/>
  <c r="D54" i="1"/>
  <c r="F54" i="1" s="1"/>
  <c r="C54" i="1"/>
  <c r="D53" i="1"/>
  <c r="F53" i="1" s="1"/>
  <c r="C53" i="1"/>
  <c r="D52" i="1"/>
  <c r="F52" i="1" s="1"/>
  <c r="C52" i="1"/>
  <c r="D51" i="1"/>
  <c r="F51" i="1" s="1"/>
  <c r="C51" i="1"/>
  <c r="D50" i="1"/>
  <c r="F50" i="1" s="1"/>
  <c r="C50" i="1"/>
  <c r="B48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B27" i="1"/>
  <c r="B28" i="1" s="1"/>
  <c r="B113" i="1" s="1"/>
  <c r="B117" i="1" s="1"/>
  <c r="D26" i="1"/>
  <c r="F26" i="1" s="1"/>
  <c r="C26" i="1"/>
  <c r="D25" i="1"/>
  <c r="F25" i="1" s="1"/>
  <c r="C25" i="1"/>
  <c r="D24" i="1"/>
  <c r="F24" i="1" s="1"/>
  <c r="C24" i="1"/>
  <c r="D23" i="1"/>
  <c r="F23" i="1" s="1"/>
  <c r="C23" i="1"/>
  <c r="D21" i="1"/>
  <c r="F21" i="1" s="1"/>
  <c r="C21" i="1"/>
  <c r="D20" i="1"/>
  <c r="F20" i="1" s="1"/>
  <c r="C20" i="1"/>
  <c r="D19" i="1"/>
  <c r="F19" i="1" s="1"/>
  <c r="C19" i="1"/>
  <c r="D18" i="1"/>
  <c r="F18" i="1" s="1"/>
  <c r="C18" i="1"/>
  <c r="C27" i="1" s="1"/>
  <c r="C16" i="1"/>
  <c r="C28" i="1" s="1"/>
  <c r="B16" i="1"/>
  <c r="D15" i="1"/>
  <c r="F15" i="1" s="1"/>
  <c r="C15" i="1"/>
  <c r="D14" i="1"/>
  <c r="F14" i="1" s="1"/>
  <c r="C14" i="1"/>
  <c r="D13" i="1"/>
  <c r="F13" i="1" s="1"/>
  <c r="C13" i="1"/>
  <c r="D12" i="1"/>
  <c r="F12" i="1" s="1"/>
  <c r="C12" i="1"/>
  <c r="D11" i="1"/>
  <c r="F11" i="1" s="1"/>
  <c r="C11" i="1"/>
  <c r="D10" i="1"/>
  <c r="F10" i="1" s="1"/>
  <c r="C10" i="1"/>
  <c r="D9" i="1"/>
  <c r="F9" i="1" s="1"/>
  <c r="C9" i="1"/>
  <c r="A2" i="1"/>
  <c r="E83" i="8" l="1"/>
  <c r="F83" i="8"/>
  <c r="B117" i="8"/>
  <c r="F113" i="8"/>
  <c r="E113" i="8"/>
  <c r="F117" i="8"/>
  <c r="E117" i="8"/>
  <c r="E104" i="8"/>
  <c r="F104" i="8"/>
  <c r="F112" i="7"/>
  <c r="C28" i="7"/>
  <c r="F27" i="7"/>
  <c r="D28" i="7"/>
  <c r="E27" i="7"/>
  <c r="F65" i="7"/>
  <c r="E65" i="7"/>
  <c r="E55" i="7"/>
  <c r="F55" i="7"/>
  <c r="F16" i="7"/>
  <c r="E31" i="7"/>
  <c r="E32" i="7"/>
  <c r="E33" i="7"/>
  <c r="E34" i="7"/>
  <c r="E35" i="7"/>
  <c r="E36" i="7"/>
  <c r="E37" i="7"/>
  <c r="E38" i="7"/>
  <c r="E39" i="7"/>
  <c r="E40" i="7"/>
  <c r="E41" i="7"/>
  <c r="E42" i="7"/>
  <c r="E68" i="7"/>
  <c r="E70" i="7"/>
  <c r="E71" i="7"/>
  <c r="E72" i="7"/>
  <c r="E73" i="7"/>
  <c r="E74" i="7"/>
  <c r="E75" i="7"/>
  <c r="E76" i="7"/>
  <c r="E77" i="7"/>
  <c r="E78" i="7"/>
  <c r="E79" i="7"/>
  <c r="E80" i="7"/>
  <c r="E81" i="7"/>
  <c r="D82" i="7"/>
  <c r="E98" i="7"/>
  <c r="E101" i="7"/>
  <c r="E102" i="7"/>
  <c r="D104" i="7"/>
  <c r="E116" i="7"/>
  <c r="F31" i="7"/>
  <c r="E18" i="7"/>
  <c r="E57" i="7"/>
  <c r="C83" i="6"/>
  <c r="F98" i="6"/>
  <c r="E98" i="6"/>
  <c r="F68" i="6"/>
  <c r="E68" i="6"/>
  <c r="F116" i="6"/>
  <c r="E116" i="6"/>
  <c r="C28" i="6"/>
  <c r="C113" i="6" s="1"/>
  <c r="C117" i="6" s="1"/>
  <c r="B113" i="6"/>
  <c r="B117" i="6" s="1"/>
  <c r="E9" i="6"/>
  <c r="E10" i="6"/>
  <c r="E11" i="6"/>
  <c r="E12" i="6"/>
  <c r="E13" i="6"/>
  <c r="E14" i="6"/>
  <c r="E15" i="6"/>
  <c r="D16" i="6"/>
  <c r="E50" i="6"/>
  <c r="E51" i="6"/>
  <c r="E52" i="6"/>
  <c r="E53" i="6"/>
  <c r="E54" i="6"/>
  <c r="D55" i="6"/>
  <c r="E82" i="6"/>
  <c r="E104" i="6"/>
  <c r="E106" i="6"/>
  <c r="E107" i="6"/>
  <c r="E108" i="6"/>
  <c r="E109" i="6"/>
  <c r="E110" i="6"/>
  <c r="E111" i="6"/>
  <c r="D112" i="6"/>
  <c r="E18" i="6"/>
  <c r="E19" i="6"/>
  <c r="E20" i="6"/>
  <c r="E21" i="6"/>
  <c r="E23" i="6"/>
  <c r="E24" i="6"/>
  <c r="E25" i="6"/>
  <c r="E26" i="6"/>
  <c r="D27" i="6"/>
  <c r="E57" i="6"/>
  <c r="E58" i="6"/>
  <c r="E59" i="6"/>
  <c r="E60" i="6"/>
  <c r="E61" i="6"/>
  <c r="E62" i="6"/>
  <c r="E63" i="6"/>
  <c r="D65" i="6"/>
  <c r="E67" i="6"/>
  <c r="E94" i="6"/>
  <c r="E115" i="6"/>
  <c r="F68" i="5"/>
  <c r="E68" i="5"/>
  <c r="C83" i="5"/>
  <c r="F98" i="5"/>
  <c r="E98" i="5"/>
  <c r="F116" i="5"/>
  <c r="E116" i="5"/>
  <c r="C28" i="5"/>
  <c r="F55" i="5"/>
  <c r="E55" i="5"/>
  <c r="E9" i="5"/>
  <c r="E10" i="5"/>
  <c r="E11" i="5"/>
  <c r="E12" i="5"/>
  <c r="E13" i="5"/>
  <c r="E14" i="5"/>
  <c r="E15" i="5"/>
  <c r="D16" i="5"/>
  <c r="F31" i="5"/>
  <c r="E50" i="5"/>
  <c r="E51" i="5"/>
  <c r="E52" i="5"/>
  <c r="E53" i="5"/>
  <c r="E54" i="5"/>
  <c r="E82" i="5"/>
  <c r="D83" i="5"/>
  <c r="E104" i="5"/>
  <c r="E106" i="5"/>
  <c r="E107" i="5"/>
  <c r="E108" i="5"/>
  <c r="E109" i="5"/>
  <c r="E110" i="5"/>
  <c r="E111" i="5"/>
  <c r="D112" i="5"/>
  <c r="E67" i="5"/>
  <c r="E94" i="5"/>
  <c r="E115" i="5"/>
  <c r="F116" i="4"/>
  <c r="E116" i="4"/>
  <c r="F98" i="4"/>
  <c r="E98" i="4"/>
  <c r="E9" i="4"/>
  <c r="E10" i="4"/>
  <c r="E11" i="4"/>
  <c r="E12" i="4"/>
  <c r="E13" i="4"/>
  <c r="E14" i="4"/>
  <c r="E15" i="4"/>
  <c r="D16" i="4"/>
  <c r="E50" i="4"/>
  <c r="E51" i="4"/>
  <c r="E52" i="4"/>
  <c r="E53" i="4"/>
  <c r="E54" i="4"/>
  <c r="D55" i="4"/>
  <c r="F68" i="4"/>
  <c r="E82" i="4"/>
  <c r="E106" i="4"/>
  <c r="E107" i="4"/>
  <c r="E108" i="4"/>
  <c r="E109" i="4"/>
  <c r="E110" i="4"/>
  <c r="E111" i="4"/>
  <c r="D112" i="4"/>
  <c r="E18" i="4"/>
  <c r="E19" i="4"/>
  <c r="E20" i="4"/>
  <c r="E21" i="4"/>
  <c r="E23" i="4"/>
  <c r="E24" i="4"/>
  <c r="E25" i="4"/>
  <c r="E26" i="4"/>
  <c r="D27" i="4"/>
  <c r="E57" i="4"/>
  <c r="E58" i="4"/>
  <c r="E59" i="4"/>
  <c r="E60" i="4"/>
  <c r="E61" i="4"/>
  <c r="E62" i="4"/>
  <c r="E63" i="4"/>
  <c r="D65" i="4"/>
  <c r="E115" i="4"/>
  <c r="F55" i="3"/>
  <c r="E55" i="3"/>
  <c r="F27" i="3"/>
  <c r="F65" i="3"/>
  <c r="E9" i="3"/>
  <c r="E10" i="3"/>
  <c r="E11" i="3"/>
  <c r="E12" i="3"/>
  <c r="E13" i="3"/>
  <c r="E14" i="3"/>
  <c r="E15" i="3"/>
  <c r="D16" i="3"/>
  <c r="F31" i="3"/>
  <c r="E50" i="3"/>
  <c r="E51" i="3"/>
  <c r="E52" i="3"/>
  <c r="E53" i="3"/>
  <c r="E54" i="3"/>
  <c r="E82" i="3"/>
  <c r="D83" i="3"/>
  <c r="E106" i="3"/>
  <c r="E107" i="3"/>
  <c r="E108" i="3"/>
  <c r="E109" i="3"/>
  <c r="E110" i="3"/>
  <c r="E111" i="3"/>
  <c r="D112" i="3"/>
  <c r="E65" i="3"/>
  <c r="F68" i="2"/>
  <c r="E68" i="2"/>
  <c r="C83" i="2"/>
  <c r="C113" i="2" s="1"/>
  <c r="C117" i="2" s="1"/>
  <c r="F98" i="2"/>
  <c r="E98" i="2"/>
  <c r="E116" i="2"/>
  <c r="F116" i="2"/>
  <c r="F55" i="2"/>
  <c r="E55" i="2"/>
  <c r="E9" i="2"/>
  <c r="E10" i="2"/>
  <c r="E11" i="2"/>
  <c r="E12" i="2"/>
  <c r="E13" i="2"/>
  <c r="E14" i="2"/>
  <c r="E15" i="2"/>
  <c r="D16" i="2"/>
  <c r="F31" i="2"/>
  <c r="E50" i="2"/>
  <c r="E51" i="2"/>
  <c r="E52" i="2"/>
  <c r="E53" i="2"/>
  <c r="E54" i="2"/>
  <c r="E82" i="2"/>
  <c r="D83" i="2"/>
  <c r="E106" i="2"/>
  <c r="E107" i="2"/>
  <c r="E108" i="2"/>
  <c r="E109" i="2"/>
  <c r="E110" i="2"/>
  <c r="E111" i="2"/>
  <c r="D112" i="2"/>
  <c r="E67" i="2"/>
  <c r="E94" i="2"/>
  <c r="E115" i="2"/>
  <c r="C83" i="1"/>
  <c r="C113" i="1" s="1"/>
  <c r="C117" i="1" s="1"/>
  <c r="E98" i="1"/>
  <c r="F98" i="1"/>
  <c r="E68" i="1"/>
  <c r="F68" i="1"/>
  <c r="E116" i="1"/>
  <c r="F116" i="1"/>
  <c r="E9" i="1"/>
  <c r="E10" i="1"/>
  <c r="E11" i="1"/>
  <c r="E12" i="1"/>
  <c r="E13" i="1"/>
  <c r="E14" i="1"/>
  <c r="E15" i="1"/>
  <c r="D16" i="1"/>
  <c r="E50" i="1"/>
  <c r="E51" i="1"/>
  <c r="E52" i="1"/>
  <c r="E53" i="1"/>
  <c r="E54" i="1"/>
  <c r="D55" i="1"/>
  <c r="E82" i="1"/>
  <c r="E106" i="1"/>
  <c r="E107" i="1"/>
  <c r="E108" i="1"/>
  <c r="E109" i="1"/>
  <c r="E110" i="1"/>
  <c r="E111" i="1"/>
  <c r="D112" i="1"/>
  <c r="E18" i="1"/>
  <c r="E19" i="1"/>
  <c r="E20" i="1"/>
  <c r="E21" i="1"/>
  <c r="E23" i="1"/>
  <c r="E24" i="1"/>
  <c r="E25" i="1"/>
  <c r="E26" i="1"/>
  <c r="D27" i="1"/>
  <c r="E57" i="1"/>
  <c r="E58" i="1"/>
  <c r="E59" i="1"/>
  <c r="E60" i="1"/>
  <c r="E61" i="1"/>
  <c r="E62" i="1"/>
  <c r="E63" i="1"/>
  <c r="D65" i="1"/>
  <c r="E67" i="1"/>
  <c r="E94" i="1"/>
  <c r="E115" i="1"/>
  <c r="C113" i="7" l="1"/>
  <c r="C117" i="7" s="1"/>
  <c r="F82" i="7"/>
  <c r="D83" i="7"/>
  <c r="E82" i="7"/>
  <c r="F28" i="7"/>
  <c r="E28" i="7"/>
  <c r="F104" i="7"/>
  <c r="E104" i="7"/>
  <c r="F55" i="6"/>
  <c r="E55" i="6"/>
  <c r="E65" i="6"/>
  <c r="F65" i="6"/>
  <c r="E27" i="6"/>
  <c r="F27" i="6"/>
  <c r="F112" i="6"/>
  <c r="E112" i="6"/>
  <c r="D83" i="6"/>
  <c r="D28" i="6"/>
  <c r="F16" i="6"/>
  <c r="E16" i="6"/>
  <c r="C113" i="5"/>
  <c r="C117" i="5" s="1"/>
  <c r="F112" i="5"/>
  <c r="E112" i="5"/>
  <c r="F83" i="5"/>
  <c r="E83" i="5"/>
  <c r="D28" i="5"/>
  <c r="F16" i="5"/>
  <c r="E16" i="5"/>
  <c r="F112" i="4"/>
  <c r="E112" i="4"/>
  <c r="D28" i="4"/>
  <c r="F16" i="4"/>
  <c r="E16" i="4"/>
  <c r="F55" i="4"/>
  <c r="E55" i="4"/>
  <c r="E65" i="4"/>
  <c r="F65" i="4"/>
  <c r="E27" i="4"/>
  <c r="F27" i="4"/>
  <c r="D83" i="4"/>
  <c r="F112" i="3"/>
  <c r="E112" i="3"/>
  <c r="F83" i="3"/>
  <c r="E83" i="3"/>
  <c r="D28" i="3"/>
  <c r="F16" i="3"/>
  <c r="E16" i="3"/>
  <c r="F112" i="2"/>
  <c r="E112" i="2"/>
  <c r="F83" i="2"/>
  <c r="E83" i="2"/>
  <c r="D28" i="2"/>
  <c r="F16" i="2"/>
  <c r="E16" i="2"/>
  <c r="F55" i="1"/>
  <c r="E55" i="1"/>
  <c r="E65" i="1"/>
  <c r="F65" i="1"/>
  <c r="E27" i="1"/>
  <c r="F27" i="1"/>
  <c r="D83" i="1"/>
  <c r="D28" i="1"/>
  <c r="F16" i="1"/>
  <c r="E16" i="1"/>
  <c r="F112" i="1"/>
  <c r="E112" i="1"/>
  <c r="D117" i="7" l="1"/>
  <c r="F113" i="7"/>
  <c r="E113" i="7"/>
  <c r="E83" i="7"/>
  <c r="F83" i="7"/>
  <c r="D113" i="6"/>
  <c r="F28" i="6"/>
  <c r="E28" i="6"/>
  <c r="F83" i="6"/>
  <c r="E83" i="6"/>
  <c r="D113" i="5"/>
  <c r="F28" i="5"/>
  <c r="E28" i="5"/>
  <c r="D113" i="4"/>
  <c r="F28" i="4"/>
  <c r="E28" i="4"/>
  <c r="F83" i="4"/>
  <c r="E83" i="4"/>
  <c r="D113" i="3"/>
  <c r="F28" i="3"/>
  <c r="E28" i="3"/>
  <c r="D113" i="2"/>
  <c r="F28" i="2"/>
  <c r="E28" i="2"/>
  <c r="F83" i="1"/>
  <c r="E83" i="1"/>
  <c r="E28" i="1"/>
  <c r="D113" i="1"/>
  <c r="F28" i="1"/>
  <c r="F117" i="7" l="1"/>
  <c r="E117" i="7"/>
  <c r="E113" i="6"/>
  <c r="D117" i="6"/>
  <c r="F113" i="6"/>
  <c r="E113" i="5"/>
  <c r="D117" i="5"/>
  <c r="F113" i="5"/>
  <c r="E113" i="4"/>
  <c r="D117" i="4"/>
  <c r="F113" i="4"/>
  <c r="E113" i="3"/>
  <c r="D117" i="3"/>
  <c r="F113" i="3"/>
  <c r="E113" i="2"/>
  <c r="D117" i="2"/>
  <c r="F113" i="2"/>
  <c r="E113" i="1"/>
  <c r="F113" i="1"/>
  <c r="D117" i="1"/>
  <c r="F117" i="6" l="1"/>
  <c r="E117" i="6"/>
  <c r="F117" i="5"/>
  <c r="E117" i="5"/>
  <c r="F117" i="4"/>
  <c r="E117" i="4"/>
  <c r="F117" i="3"/>
  <c r="E117" i="3"/>
  <c r="F117" i="2"/>
  <c r="E117" i="2"/>
  <c r="F117" i="1"/>
  <c r="E117" i="1"/>
  <c r="C39" i="9" l="1"/>
  <c r="C39" i="8"/>
  <c r="C39" i="11"/>
  <c r="C39" i="10"/>
</calcChain>
</file>

<file path=xl/sharedStrings.xml><?xml version="1.0" encoding="utf-8"?>
<sst xmlns="http://schemas.openxmlformats.org/spreadsheetml/2006/main" count="1596" uniqueCount="123">
  <si>
    <t>ยอดรายรับของกรุงเทพมหานคร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</si>
  <si>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</si>
  <si>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</si>
  <si>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</si>
  <si>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</si>
  <si>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</si>
  <si>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</si>
  <si>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ปี 2564</t>
  </si>
  <si>
    <t>-</t>
  </si>
  <si>
    <t>ต่ำกว่าประมาณการ</t>
  </si>
  <si>
    <t xml:space="preserve"> ก.  รายได้ประจำ</t>
  </si>
  <si>
    <t xml:space="preserve">  1. ภาษีอากร</t>
  </si>
  <si>
    <t xml:space="preserve">      กรุงเทพมหานครจัดเก็บเอง</t>
  </si>
  <si>
    <t xml:space="preserve">  -   ภาษีบำรุงท้องที่</t>
  </si>
  <si>
    <t xml:space="preserve">  -   ภาษีโรงเรือนและที่ดิน</t>
  </si>
  <si>
    <t xml:space="preserve">  -   ภาษีป้าย</t>
  </si>
  <si>
    <t xml:space="preserve">  -   อากรการฆ่าสัตว์</t>
  </si>
  <si>
    <t xml:space="preserve">  -   ภาษีบำรุงกรุงเทพมหานครสำหรับน้ำมันฯ</t>
  </si>
  <si>
    <t xml:space="preserve">  -   ภาษีการพนัน</t>
  </si>
  <si>
    <t xml:space="preserve">  -   ภาษีที่ดินและสิ่งปลูกสร้าง</t>
  </si>
  <si>
    <t xml:space="preserve"> รวมภาษีอากรที่กรุงเทพมหานครจัดเก็บเอง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</si>
  <si>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</si>
  <si>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</si>
  <si>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 xml:space="preserve">  -   ภาษีและค่าธรรมเนียมรถยนต์</t>
  </si>
  <si>
    <t xml:space="preserve">  -   ภาษีสุราและสรรพสามิต</t>
  </si>
  <si>
    <t xml:space="preserve">  -   ค่าธรรมเนียมการจดทะเบียนสิทธิ</t>
  </si>
  <si>
    <t xml:space="preserve">        และนิติกรรมเกี่ยวกับอสังหาริมทรัพย์</t>
  </si>
  <si>
    <t xml:space="preserve">  -   ภาษีธุรกิจเฉพาะ</t>
  </si>
  <si>
    <t xml:space="preserve">  -   ค่าธรรมเนียมใบอนุญาตขายสุรา</t>
  </si>
  <si>
    <t xml:space="preserve">  -   ค่าธรรมเนียมใบอนุญาตเล่นการพนัน</t>
  </si>
  <si>
    <t xml:space="preserve">  -   ค่าปรับผู้ละเมิดกฎหมายจราจร</t>
  </si>
  <si>
    <t>รวมรายได้ที่ส่วนราชการอื่นจัดเก็บให้</t>
  </si>
  <si>
    <t>รวมภาษีอากร</t>
  </si>
  <si>
    <t xml:space="preserve"> 2. ค่าธรรมเนียม  ค่าใบอนุญาต  ค่าปรับ  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</si>
  <si>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</si>
  <si>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</si>
  <si>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</si>
  <si>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ค่าธรรมเนียมตามกฎหมายควบคุมอาคาร</t>
  </si>
  <si>
    <t xml:space="preserve">  -   ค่าธรรมเนียมการจอดยานยนต์</t>
  </si>
  <si>
    <t xml:space="preserve">  -   ค่าธรรมเนียมใบอนุญาตติดตั้งป้ายโฆษณา</t>
  </si>
  <si>
    <t xml:space="preserve">  -   ค่าธรรมเนียมบัตรประจำตัวประชาชน</t>
  </si>
  <si>
    <t xml:space="preserve">  -   ค่าธรรมเนียมการจดทะเบียนพาณิชย์</t>
  </si>
  <si>
    <t xml:space="preserve">  -   ค่าธรรมเนียมขนถ่ายสิ่งปฎิกูลประเภทไขมัน</t>
  </si>
  <si>
    <t xml:space="preserve">  -   ค่าธรรมเนียมใบอนุญาตประกอบกิจการหอพัก</t>
  </si>
  <si>
    <t xml:space="preserve">  -   ค่าธรรมเนียมใบอนุญาตผู้จัดการหอพัก</t>
  </si>
  <si>
    <t xml:space="preserve">  -   ค่าธรรมเนียมกำจัดสิ่งปฎิกูล</t>
  </si>
  <si>
    <t xml:space="preserve">  -   ค่าธรรมเนียมกำจัดสิ่งปฎิกูลประเภทไขมัน</t>
  </si>
  <si>
    <t>-  2  -</t>
  </si>
  <si>
    <t xml:space="preserve"> ต่ำกว่าประมาณการ</t>
  </si>
  <si>
    <t>ค่าธรรมเนียม (ต่อ)</t>
  </si>
  <si>
    <t xml:space="preserve">  -   ค่าธรรมเนียมกำจัดมูลฝอยทั่วไป</t>
  </si>
  <si>
    <t xml:space="preserve">  -   ค่าธรรมเนียมกำจัดมูลฝอยติดเชื้อ</t>
  </si>
  <si>
    <t xml:space="preserve">  -   ค่าธรรมเนียมเก็บขนมูลฝอยติดเชื้อ</t>
  </si>
  <si>
    <t xml:space="preserve">  -   ค่าธรรมเนียมรายปีและค่าเพิ่มฯสำหรับโรงงานจำพวกที่2</t>
  </si>
  <si>
    <t xml:space="preserve">  -   ค่าธรรมเนียมบำบัดน้ำเสีย</t>
  </si>
  <si>
    <t xml:space="preserve">รวมค่าธรรมเนียม </t>
  </si>
  <si>
    <t xml:space="preserve"> ค่าใบอนุญาต</t>
  </si>
  <si>
    <t xml:space="preserve">  -   การประกอบกิจการที่เป็นอันตรายต่อสุขภาพ</t>
  </si>
  <si>
    <t xml:space="preserve">  -   จัดตั้งสถานที่จำหน่ายอาหารและสถานที่สะสมอาหาร  </t>
  </si>
  <si>
    <t xml:space="preserve">  -   การโฆษณา</t>
  </si>
  <si>
    <t xml:space="preserve">  -   ตลาดเอกชน</t>
  </si>
  <si>
    <t xml:space="preserve">  -   สุสานและฌาปนสถาน</t>
  </si>
  <si>
    <t xml:space="preserve">  -   จำหน่ายสินค้าในที่หรือทางสาธารณะ</t>
  </si>
  <si>
    <t xml:space="preserve">  -   ออกหนังสือรับรองการแจ้งการจัดตั้งสถานที่</t>
  </si>
  <si>
    <t xml:space="preserve">       สถานที่จำหน่ายอาหารและสะสมอาหาร</t>
  </si>
  <si>
    <t>รวมค่าใบอนุญาต</t>
  </si>
  <si>
    <t xml:space="preserve"> ค่าปรับ</t>
  </si>
  <si>
    <t xml:space="preserve">  -   ค่าปรับผู้ละเมิดกฎหมาย</t>
  </si>
  <si>
    <t>รวมค่าปรับ</t>
  </si>
  <si>
    <t xml:space="preserve"> ค่าบริการ</t>
  </si>
  <si>
    <t xml:space="preserve">  -   การคัดสำเนา  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</si>
  <si>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</si>
  <si>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</si>
  <si>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</si>
  <si>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</si>
  <si>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</si>
  <si>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</si>
  <si>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</si>
  <si>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</si>
  <si>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</si>
  <si>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การบริการเกี่ยวกับเศษวัสดุก่อสร้าง</t>
  </si>
  <si>
    <t xml:space="preserve">  -   การพิมพ์  รับถ่ายแบบ  หรือแผนที่</t>
  </si>
  <si>
    <t>รวมค่าบริการ</t>
  </si>
  <si>
    <t>รวมค่าธรรมเนียม   ค่าใบอนุญาต 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</si>
  <si>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</si>
  <si>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</si>
  <si>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</si>
  <si>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ค่าเช่าที่ดิน</t>
  </si>
  <si>
    <t xml:space="preserve">  -   ค่าดอกเบี้ยเงินฝากธนาคารและพันธบัตรของรัฐบาล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</si>
  <si>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</si>
  <si>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</si>
  <si>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</si>
  <si>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</si>
  <si>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</si>
  <si>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</si>
  <si>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</si>
  <si>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</si>
  <si>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</si>
  <si>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</si>
  <si>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</si>
  <si>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</si>
  <si>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-   ค่าชดใช้ค่าเสียหาย</t>
  </si>
  <si>
    <t xml:space="preserve">  -   ค่าจำหน่ายทรัพย์สิน / พัสดุชำรุด</t>
  </si>
  <si>
    <t xml:space="preserve">  -   ค่าปรับเกินสัญญา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</si>
  <si>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</si>
  <si>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</si>
  <si>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</si>
  <si>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</si>
  <si>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</si>
  <si>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</si>
  <si>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</si>
  <si>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 xml:space="preserve">  -   ดำเนินกิจการที่เป็นอันตรายต่อสุขภาพในลักษณะที่เป็นการค้า</t>
  </si>
  <si>
    <t xml:space="preserve">  -   ค่าจำหน่ายทรัพย์สิน / วัสดุชำรุด</t>
  </si>
  <si>
    <t xml:space="preserve">  -   ค่าธรรมเนียมรายปีและเงินเพิ่มฯสำหรับโรงงานจำพวกที่2</t>
  </si>
  <si>
    <t xml:space="preserve">  -   ชดใช้ค่าเสียหาย</t>
  </si>
  <si>
    <t xml:space="preserve">       จำหน่ายอาหารและสะสมอาหาร</t>
  </si>
  <si>
    <t>เมษายน 2564</t>
  </si>
  <si>
    <t>756.560.00</t>
  </si>
  <si>
    <t>พฤษภาคม 2564</t>
  </si>
  <si>
    <t>มิถุนายน 2564</t>
  </si>
  <si>
    <t>กรกฎาคม 2564</t>
  </si>
  <si>
    <t>สิงหาคม 2564</t>
  </si>
  <si>
    <t>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</si>
</sst>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ดดดด\ bbbb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sz val="14"/>
      <name val="Cordia New"/>
      <family val="2"/>
    </font>
    <font>
      <b/>
      <sz val="14"/>
      <color indexed="8"/>
      <name val="Angsana New"/>
      <family val="1"/>
    </font>
    <font>
      <sz val="16"/>
      <name val="Angsana New"/>
      <family val="1"/>
    </font>
    <font>
      <b/>
      <sz val="16"/>
      <color indexed="8"/>
      <name val="Angsana New"/>
      <family val="1"/>
    </font>
    <font>
      <b/>
      <sz val="14"/>
      <name val="Angsana New"/>
      <family val="1"/>
    </font>
    <font>
      <b/>
      <u val="double"/>
      <sz val="20"/>
      <name val="Angsana New"/>
      <family val="1"/>
    </font>
    <font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3" fillId="0" borderId="0" xfId="1" applyFont="1"/>
    <xf numFmtId="43" fontId="2" fillId="0" borderId="3" xfId="1" applyFont="1" applyBorder="1"/>
    <xf numFmtId="43" fontId="2" fillId="0" borderId="3" xfId="1" applyFont="1" applyBorder="1" applyAlignment="1">
      <alignment horizontal="center"/>
    </xf>
    <xf numFmtId="0" fontId="5" fillId="0" borderId="0" xfId="0" applyFont="1"/>
    <xf numFmtId="43" fontId="6" fillId="0" borderId="2" xfId="1" applyFont="1" applyBorder="1"/>
    <xf numFmtId="43" fontId="2" fillId="0" borderId="4" xfId="1" applyFont="1" applyBorder="1"/>
    <xf numFmtId="43" fontId="2" fillId="0" borderId="4" xfId="1" applyFont="1" applyBorder="1" applyAlignment="1">
      <alignment horizontal="center"/>
    </xf>
    <xf numFmtId="43" fontId="6" fillId="0" borderId="3" xfId="1" applyFont="1" applyBorder="1"/>
    <xf numFmtId="43" fontId="7" fillId="0" borderId="3" xfId="1" applyFont="1" applyBorder="1" applyAlignment="1">
      <alignment horizontal="center"/>
    </xf>
    <xf numFmtId="43" fontId="6" fillId="0" borderId="5" xfId="1" applyFont="1" applyBorder="1"/>
    <xf numFmtId="43" fontId="2" fillId="0" borderId="0" xfId="1" applyFont="1" applyBorder="1"/>
    <xf numFmtId="43" fontId="2" fillId="0" borderId="6" xfId="1" applyFont="1" applyBorder="1"/>
    <xf numFmtId="0" fontId="2" fillId="0" borderId="3" xfId="0" applyFont="1" applyBorder="1"/>
    <xf numFmtId="43" fontId="3" fillId="0" borderId="0" xfId="1" applyFont="1" applyBorder="1"/>
    <xf numFmtId="43" fontId="6" fillId="0" borderId="4" xfId="1" applyFont="1" applyBorder="1"/>
    <xf numFmtId="43" fontId="7" fillId="0" borderId="3" xfId="1" applyFont="1" applyBorder="1"/>
    <xf numFmtId="43" fontId="2" fillId="0" borderId="2" xfId="1" applyFont="1" applyBorder="1"/>
    <xf numFmtId="43" fontId="2" fillId="0" borderId="2" xfId="1" applyFont="1" applyBorder="1" applyAlignment="1">
      <alignment horizontal="center"/>
    </xf>
    <xf numFmtId="43" fontId="2" fillId="0" borderId="0" xfId="0" applyNumberFormat="1" applyFont="1"/>
    <xf numFmtId="43" fontId="2" fillId="0" borderId="0" xfId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43" fontId="7" fillId="0" borderId="2" xfId="1" applyFont="1" applyBorder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7" fillId="0" borderId="3" xfId="0" applyFont="1" applyBorder="1"/>
    <xf numFmtId="43" fontId="7" fillId="0" borderId="1" xfId="1" applyFont="1" applyBorder="1"/>
    <xf numFmtId="43" fontId="7" fillId="0" borderId="1" xfId="1" applyFont="1" applyBorder="1" applyAlignment="1">
      <alignment horizontal="center"/>
    </xf>
    <xf numFmtId="0" fontId="7" fillId="0" borderId="2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0" xfId="0" applyFont="1"/>
    <xf numFmtId="39" fontId="8" fillId="2" borderId="0" xfId="1" applyNumberFormat="1" applyFont="1" applyFill="1" applyBorder="1"/>
    <xf numFmtId="43" fontId="9" fillId="0" borderId="0" xfId="1" applyFont="1" applyBorder="1" applyAlignment="1">
      <alignment horizontal="left"/>
    </xf>
    <xf numFmtId="43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/>
    <xf numFmtId="39" fontId="3" fillId="0" borderId="0" xfId="0" applyNumberFormat="1" applyFont="1"/>
    <xf numFmtId="43" fontId="10" fillId="0" borderId="0" xfId="2" applyFont="1" applyBorder="1" applyAlignment="1">
      <alignment horizontal="left"/>
    </xf>
    <xf numFmtId="43" fontId="2" fillId="0" borderId="7" xfId="1" applyFont="1" applyBorder="1" applyAlignment="1">
      <alignment horizontal="center"/>
    </xf>
    <xf numFmtId="43" fontId="2" fillId="0" borderId="3" xfId="1" applyFont="1" applyBorder="1" applyAlignment="1">
      <alignment horizontal="right"/>
    </xf>
    <xf numFmtId="0" fontId="2" fillId="0" borderId="0" xfId="0" applyFont="1" applyAlignment="1">
      <alignment horizontal="center" vertical="center" shrinkToFit="1"/>
    </xf>
    <xf numFmtId="187" fontId="2" fillId="0" borderId="0" xfId="0" applyNumberFormat="1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3" fontId="2" fillId="0" borderId="2" xfId="1" applyFont="1" applyBorder="1" applyAlignment="1">
      <alignment horizontal="right"/>
    </xf>
    <xf numFmtId="43" fontId="2" fillId="0" borderId="4" xfId="1" applyFont="1" applyBorder="1" applyAlignment="1">
      <alignment horizontal="right"/>
    </xf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1%20&#3611;&#3619;&#3632;&#3592;&#3635;&#3648;&#3604;&#3639;&#3629;&#3609;64%20&#3605;.&#3588;.%20(kai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2%20&#3611;&#3619;&#3632;&#3592;&#3635;&#3648;&#3604;&#3639;&#3629;&#3609;64%20&#3614;.&#3618;.%20(bar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3%20&#3611;&#3619;&#3632;&#3592;&#3635;&#3648;&#3604;&#3639;&#3629;&#3609;64%20&#3608;.&#3588;.%20(&#3607;&#3633;&#3610;&#3607;&#3636;&#361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4%20&#3611;&#3619;&#3632;&#3592;&#3635;&#3648;&#3604;&#3639;&#3629;&#3609;64%20&#3617;.&#3588;.%20(&#3605;&#3634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5%20&#3611;&#3619;&#3632;&#3592;&#3635;&#3648;&#3604;&#3639;&#3629;&#3609;64%20&#3585;.&#3614;.%20(&#3648;&#3627;&#3609;&#3656;&#3591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9;&#3634;&#3618;&#3652;&#3604;&#3657;\&#3611;&#3637;2564&#3605;&#3588;63-&#3617;&#3637;&#3588;64\06%20&#3611;&#3619;&#3632;&#3592;&#3635;&#3648;&#3604;&#3639;&#3629;&#3609;64%20&#3617;&#3637;.&#3588;.%20(Wilaaa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>
        <row r="2">
          <cell r="A2">
            <v>44105</v>
          </cell>
        </row>
        <row r="77">
          <cell r="B77">
            <v>5601048.169999999</v>
          </cell>
          <cell r="C77">
            <v>43990660.150000006</v>
          </cell>
          <cell r="D77">
            <v>15701884.449999994</v>
          </cell>
          <cell r="E77">
            <v>61918</v>
          </cell>
          <cell r="F77">
            <v>17177397.5</v>
          </cell>
          <cell r="G77">
            <v>0</v>
          </cell>
          <cell r="H77">
            <v>121996355.12000002</v>
          </cell>
          <cell r="I77">
            <v>422086924.41000003</v>
          </cell>
          <cell r="J77">
            <v>2796656362.8200002</v>
          </cell>
          <cell r="K77">
            <v>0</v>
          </cell>
          <cell r="L77">
            <v>898235971</v>
          </cell>
          <cell r="M77">
            <v>155259640.50999999</v>
          </cell>
          <cell r="N77">
            <v>98486.5</v>
          </cell>
          <cell r="O77">
            <v>0</v>
          </cell>
          <cell r="P77">
            <v>6706850</v>
          </cell>
          <cell r="R77">
            <v>39026510</v>
          </cell>
          <cell r="S77">
            <v>2646156</v>
          </cell>
          <cell r="T77">
            <v>2420649</v>
          </cell>
          <cell r="U77">
            <v>3413910.72</v>
          </cell>
          <cell r="V77">
            <v>0</v>
          </cell>
          <cell r="W77">
            <v>5295410</v>
          </cell>
          <cell r="X77">
            <v>72441</v>
          </cell>
          <cell r="Y77">
            <v>1012850</v>
          </cell>
          <cell r="Z77">
            <v>18500</v>
          </cell>
          <cell r="AA77">
            <v>5500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6582400</v>
          </cell>
          <cell r="AH77">
            <v>0</v>
          </cell>
          <cell r="AI77">
            <v>12928634.199999999</v>
          </cell>
          <cell r="AJ77">
            <v>1717390</v>
          </cell>
          <cell r="AK77">
            <v>13790</v>
          </cell>
          <cell r="AL77">
            <v>210000</v>
          </cell>
          <cell r="AM77">
            <v>16500</v>
          </cell>
          <cell r="AN77">
            <v>299600</v>
          </cell>
          <cell r="AO77">
            <v>1249749</v>
          </cell>
          <cell r="AP77">
            <v>7855054</v>
          </cell>
          <cell r="AR77">
            <v>1505250</v>
          </cell>
          <cell r="AS77">
            <v>25100</v>
          </cell>
          <cell r="AT77">
            <v>38450</v>
          </cell>
          <cell r="AU77">
            <v>409802</v>
          </cell>
          <cell r="AV77">
            <v>51450</v>
          </cell>
          <cell r="AW77">
            <v>0</v>
          </cell>
          <cell r="AX77">
            <v>907750</v>
          </cell>
          <cell r="AZ77">
            <v>0</v>
          </cell>
          <cell r="BA77">
            <v>357520</v>
          </cell>
          <cell r="BB77">
            <v>9415</v>
          </cell>
          <cell r="BC77">
            <v>870</v>
          </cell>
          <cell r="BE77">
            <v>9434930.9000000004</v>
          </cell>
          <cell r="BF77">
            <v>11289037.5</v>
          </cell>
          <cell r="BG77">
            <v>42029797.960000001</v>
          </cell>
          <cell r="BH77">
            <v>0</v>
          </cell>
          <cell r="BJ77">
            <v>0</v>
          </cell>
          <cell r="BK77">
            <v>0</v>
          </cell>
          <cell r="BM77">
            <v>30981748.880000006</v>
          </cell>
          <cell r="BN77">
            <v>349200</v>
          </cell>
          <cell r="BO77">
            <v>21263213.510000002</v>
          </cell>
          <cell r="BP77">
            <v>230569</v>
          </cell>
          <cell r="BQ77">
            <v>514800</v>
          </cell>
          <cell r="BR77">
            <v>22519.39</v>
          </cell>
          <cell r="BY77">
            <v>0</v>
          </cell>
        </row>
        <row r="79">
          <cell r="B79">
            <v>5601048.169999999</v>
          </cell>
          <cell r="C79">
            <v>43990660.150000006</v>
          </cell>
          <cell r="D79">
            <v>15701884.449999994</v>
          </cell>
          <cell r="E79">
            <v>61918</v>
          </cell>
          <cell r="F79">
            <v>17177397.5</v>
          </cell>
          <cell r="G79">
            <v>0</v>
          </cell>
          <cell r="H79">
            <v>121996355.12000002</v>
          </cell>
          <cell r="I79">
            <v>422086924.41000003</v>
          </cell>
          <cell r="J79">
            <v>2796656362.8200002</v>
          </cell>
          <cell r="K79">
            <v>0</v>
          </cell>
          <cell r="L79">
            <v>898235971</v>
          </cell>
          <cell r="M79">
            <v>155259640.50999999</v>
          </cell>
          <cell r="N79">
            <v>98486.5</v>
          </cell>
          <cell r="O79">
            <v>0</v>
          </cell>
          <cell r="P79">
            <v>6706850</v>
          </cell>
          <cell r="R79">
            <v>39026510</v>
          </cell>
          <cell r="S79">
            <v>2646156</v>
          </cell>
          <cell r="T79">
            <v>2420649</v>
          </cell>
          <cell r="U79">
            <v>3413910.72</v>
          </cell>
          <cell r="V79">
            <v>0</v>
          </cell>
          <cell r="W79">
            <v>5295410</v>
          </cell>
          <cell r="X79">
            <v>72441</v>
          </cell>
          <cell r="Y79">
            <v>1012850</v>
          </cell>
          <cell r="Z79">
            <v>18500</v>
          </cell>
          <cell r="AA79">
            <v>5500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6582400</v>
          </cell>
          <cell r="AG79">
            <v>4196.25</v>
          </cell>
          <cell r="AH79">
            <v>0</v>
          </cell>
          <cell r="AI79">
            <v>12928634.199999999</v>
          </cell>
          <cell r="AJ79">
            <v>1717390</v>
          </cell>
          <cell r="AK79">
            <v>13790</v>
          </cell>
          <cell r="AL79">
            <v>210000</v>
          </cell>
          <cell r="AM79">
            <v>16500</v>
          </cell>
          <cell r="AN79">
            <v>299600</v>
          </cell>
          <cell r="AO79">
            <v>1249749</v>
          </cell>
          <cell r="AP79">
            <v>7855054</v>
          </cell>
          <cell r="AR79">
            <v>1505250</v>
          </cell>
          <cell r="AS79">
            <v>25100</v>
          </cell>
          <cell r="AT79">
            <v>38450</v>
          </cell>
          <cell r="AU79">
            <v>409802</v>
          </cell>
          <cell r="AV79">
            <v>51450</v>
          </cell>
          <cell r="AW79">
            <v>0</v>
          </cell>
          <cell r="AX79">
            <v>907750</v>
          </cell>
          <cell r="AY79">
            <v>644345</v>
          </cell>
          <cell r="AZ79">
            <v>0</v>
          </cell>
          <cell r="BA79">
            <v>357520</v>
          </cell>
          <cell r="BB79">
            <v>9415</v>
          </cell>
          <cell r="BC79">
            <v>870</v>
          </cell>
          <cell r="BE79">
            <v>9434930.9000000004</v>
          </cell>
          <cell r="BF79">
            <v>11289037.5</v>
          </cell>
          <cell r="BG79">
            <v>42029797.960000001</v>
          </cell>
          <cell r="BH79">
            <v>0</v>
          </cell>
          <cell r="BJ79">
            <v>0</v>
          </cell>
          <cell r="BK79">
            <v>0</v>
          </cell>
          <cell r="BM79">
            <v>30981748.880000006</v>
          </cell>
          <cell r="BN79">
            <v>349200</v>
          </cell>
          <cell r="BO79">
            <v>21263213.510000002</v>
          </cell>
          <cell r="BP79">
            <v>230569</v>
          </cell>
          <cell r="BQ79">
            <v>514800</v>
          </cell>
          <cell r="BR79">
            <v>22519.39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>
        <row r="2">
          <cell r="A2">
            <v>44136</v>
          </cell>
        </row>
        <row r="77">
          <cell r="B77">
            <v>2301040.1400000006</v>
          </cell>
          <cell r="C77">
            <v>51533747.879999995</v>
          </cell>
          <cell r="D77">
            <v>10431673.830000002</v>
          </cell>
          <cell r="E77">
            <v>58648</v>
          </cell>
          <cell r="F77">
            <v>17096497.970000006</v>
          </cell>
          <cell r="G77">
            <v>0</v>
          </cell>
          <cell r="H77">
            <v>52857176.280000001</v>
          </cell>
          <cell r="I77">
            <v>1864038762.3399999</v>
          </cell>
          <cell r="J77">
            <v>1747919998.97</v>
          </cell>
          <cell r="K77">
            <v>532367942.67000002</v>
          </cell>
          <cell r="L77">
            <v>965235809</v>
          </cell>
          <cell r="M77">
            <v>394757561.25999999</v>
          </cell>
          <cell r="N77">
            <v>421958.28</v>
          </cell>
          <cell r="O77">
            <v>100</v>
          </cell>
          <cell r="P77">
            <v>6074550</v>
          </cell>
          <cell r="R77">
            <v>37478950</v>
          </cell>
          <cell r="S77">
            <v>2920620</v>
          </cell>
          <cell r="T77">
            <v>1823478.73</v>
          </cell>
          <cell r="U77">
            <v>3610855.7</v>
          </cell>
          <cell r="V77">
            <v>0</v>
          </cell>
          <cell r="W77">
            <v>6402394</v>
          </cell>
          <cell r="X77">
            <v>76040</v>
          </cell>
          <cell r="Y77">
            <v>794800</v>
          </cell>
          <cell r="Z77">
            <v>31500</v>
          </cell>
          <cell r="AA77">
            <v>2000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6316200</v>
          </cell>
          <cell r="AG77">
            <v>7857.75</v>
          </cell>
          <cell r="AH77">
            <v>0</v>
          </cell>
          <cell r="AI77">
            <v>4261236.0999999996</v>
          </cell>
          <cell r="AJ77">
            <v>778660</v>
          </cell>
          <cell r="AK77">
            <v>20765</v>
          </cell>
          <cell r="AL77">
            <v>35010</v>
          </cell>
          <cell r="AM77">
            <v>31500</v>
          </cell>
          <cell r="AN77">
            <v>102030</v>
          </cell>
          <cell r="AO77">
            <v>582590</v>
          </cell>
          <cell r="AP77">
            <v>7492013</v>
          </cell>
          <cell r="AR77">
            <v>1558253</v>
          </cell>
          <cell r="AS77">
            <v>18950</v>
          </cell>
          <cell r="AT77">
            <v>41710</v>
          </cell>
          <cell r="AU77">
            <v>251070</v>
          </cell>
          <cell r="AV77">
            <v>48300</v>
          </cell>
          <cell r="AW77">
            <v>0</v>
          </cell>
          <cell r="AX77">
            <v>207410</v>
          </cell>
          <cell r="AY77">
            <v>828155</v>
          </cell>
          <cell r="AZ77">
            <v>0</v>
          </cell>
          <cell r="BA77">
            <v>367040</v>
          </cell>
          <cell r="BB77">
            <v>8095</v>
          </cell>
          <cell r="BC77">
            <v>2542.5</v>
          </cell>
          <cell r="BE77">
            <v>13773300.59</v>
          </cell>
          <cell r="BF77">
            <v>0</v>
          </cell>
          <cell r="BG77">
            <v>35634828.740000002</v>
          </cell>
          <cell r="BH77">
            <v>0</v>
          </cell>
          <cell r="BJ77">
            <v>0</v>
          </cell>
          <cell r="BK77">
            <v>0</v>
          </cell>
          <cell r="BM77">
            <v>2353090.3800000004</v>
          </cell>
          <cell r="BN77">
            <v>682900</v>
          </cell>
          <cell r="BO77">
            <v>5219796.129999999</v>
          </cell>
          <cell r="BP77">
            <v>182228.72999999998</v>
          </cell>
          <cell r="BQ77">
            <v>103443</v>
          </cell>
          <cell r="BR77">
            <v>4679488.54</v>
          </cell>
          <cell r="BY77">
            <v>0</v>
          </cell>
        </row>
        <row r="79">
          <cell r="B79">
            <v>7902088.3099999996</v>
          </cell>
          <cell r="C79">
            <v>95524408.030000001</v>
          </cell>
          <cell r="D79">
            <v>26133558.279999997</v>
          </cell>
          <cell r="E79">
            <v>120566</v>
          </cell>
          <cell r="F79">
            <v>34273895.470000006</v>
          </cell>
          <cell r="G79">
            <v>0</v>
          </cell>
          <cell r="H79">
            <v>174853531.40000004</v>
          </cell>
          <cell r="I79">
            <v>2286125686.75</v>
          </cell>
          <cell r="J79">
            <v>4544576361.79</v>
          </cell>
          <cell r="K79">
            <v>532367942.67000002</v>
          </cell>
          <cell r="L79">
            <v>1863471780</v>
          </cell>
          <cell r="M79">
            <v>550017201.76999998</v>
          </cell>
          <cell r="N79">
            <v>520444.78</v>
          </cell>
          <cell r="O79">
            <v>100</v>
          </cell>
          <cell r="P79">
            <v>12781400</v>
          </cell>
          <cell r="R79">
            <v>76505460</v>
          </cell>
          <cell r="S79">
            <v>5566776</v>
          </cell>
          <cell r="T79">
            <v>4244127.7300000004</v>
          </cell>
          <cell r="U79">
            <v>7024766.4199999999</v>
          </cell>
          <cell r="V79">
            <v>0</v>
          </cell>
          <cell r="W79">
            <v>11697804</v>
          </cell>
          <cell r="X79">
            <v>148481</v>
          </cell>
          <cell r="Y79">
            <v>1807650</v>
          </cell>
          <cell r="Z79">
            <v>50000</v>
          </cell>
          <cell r="AA79">
            <v>7500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12898600</v>
          </cell>
          <cell r="AG79">
            <v>12054</v>
          </cell>
          <cell r="AH79">
            <v>0</v>
          </cell>
          <cell r="AI79">
            <v>17189870.299999997</v>
          </cell>
          <cell r="AJ79">
            <v>2496050</v>
          </cell>
          <cell r="AK79">
            <v>34555</v>
          </cell>
          <cell r="AL79">
            <v>245010</v>
          </cell>
          <cell r="AM79">
            <v>48000</v>
          </cell>
          <cell r="AN79">
            <v>401630</v>
          </cell>
          <cell r="AO79">
            <v>1832339</v>
          </cell>
          <cell r="AP79">
            <v>15347067</v>
          </cell>
          <cell r="AR79">
            <v>3063503</v>
          </cell>
          <cell r="AS79">
            <v>44050</v>
          </cell>
          <cell r="AT79">
            <v>80160</v>
          </cell>
          <cell r="AU79">
            <v>660872</v>
          </cell>
          <cell r="AV79">
            <v>99750</v>
          </cell>
          <cell r="AW79">
            <v>0</v>
          </cell>
          <cell r="AX79">
            <v>1115160</v>
          </cell>
          <cell r="AY79">
            <v>1472500</v>
          </cell>
          <cell r="AZ79">
            <v>0</v>
          </cell>
          <cell r="BA79">
            <v>724560</v>
          </cell>
          <cell r="BB79">
            <v>17510</v>
          </cell>
          <cell r="BC79">
            <v>3412.5</v>
          </cell>
          <cell r="BE79">
            <v>23208231.490000002</v>
          </cell>
          <cell r="BF79">
            <v>11289037.5</v>
          </cell>
          <cell r="BG79">
            <v>77664626.700000003</v>
          </cell>
          <cell r="BH79">
            <v>0</v>
          </cell>
          <cell r="BJ79">
            <v>0</v>
          </cell>
          <cell r="BK79">
            <v>0</v>
          </cell>
          <cell r="BM79">
            <v>33334839.260000005</v>
          </cell>
          <cell r="BN79">
            <v>1032100</v>
          </cell>
          <cell r="BO79">
            <v>26483009.640000001</v>
          </cell>
          <cell r="BP79">
            <v>412797.73</v>
          </cell>
          <cell r="BQ79">
            <v>618243</v>
          </cell>
          <cell r="BR79">
            <v>4702007.93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>
        <row r="2">
          <cell r="A2">
            <v>44166</v>
          </cell>
        </row>
        <row r="77">
          <cell r="B77">
            <v>1214342.5999999999</v>
          </cell>
          <cell r="C77">
            <v>75292531.709999993</v>
          </cell>
          <cell r="D77">
            <v>11118798.99</v>
          </cell>
          <cell r="E77">
            <v>67958</v>
          </cell>
          <cell r="F77">
            <v>16813139.079999998</v>
          </cell>
          <cell r="G77">
            <v>0</v>
          </cell>
          <cell r="H77">
            <v>28074028.540000003</v>
          </cell>
          <cell r="I77">
            <v>4482512979.0900002</v>
          </cell>
          <cell r="J77">
            <v>2097033787.5599999</v>
          </cell>
          <cell r="K77">
            <v>750168631.51999998</v>
          </cell>
          <cell r="L77">
            <v>806834239</v>
          </cell>
          <cell r="M77">
            <v>269897119.69</v>
          </cell>
          <cell r="N77">
            <v>590710</v>
          </cell>
          <cell r="O77">
            <v>20000</v>
          </cell>
          <cell r="P77">
            <v>9673056.5</v>
          </cell>
          <cell r="R77">
            <v>42167277.769999996</v>
          </cell>
          <cell r="S77">
            <v>2994920</v>
          </cell>
          <cell r="T77">
            <v>1738714.75</v>
          </cell>
          <cell r="U77">
            <v>4319400.88</v>
          </cell>
          <cell r="V77">
            <v>200</v>
          </cell>
          <cell r="W77">
            <v>6905636</v>
          </cell>
          <cell r="X77">
            <v>74905</v>
          </cell>
          <cell r="Y77">
            <v>902500</v>
          </cell>
          <cell r="Z77">
            <v>45250</v>
          </cell>
          <cell r="AA77">
            <v>8325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6699100</v>
          </cell>
          <cell r="AG77">
            <v>13067</v>
          </cell>
          <cell r="AH77">
            <v>0</v>
          </cell>
          <cell r="AI77">
            <v>755041.75</v>
          </cell>
          <cell r="AJ77">
            <v>115475</v>
          </cell>
          <cell r="AK77">
            <v>25810</v>
          </cell>
          <cell r="AL77">
            <v>14990</v>
          </cell>
          <cell r="AM77">
            <v>75500</v>
          </cell>
          <cell r="AN77">
            <v>33070</v>
          </cell>
          <cell r="AO77">
            <v>201395</v>
          </cell>
          <cell r="AP77">
            <v>9073423</v>
          </cell>
          <cell r="AR77">
            <v>1295470</v>
          </cell>
          <cell r="AS77">
            <v>23490</v>
          </cell>
          <cell r="AT77">
            <v>44670</v>
          </cell>
          <cell r="AU77">
            <v>317321</v>
          </cell>
          <cell r="AV77">
            <v>39630</v>
          </cell>
          <cell r="AW77">
            <v>7200</v>
          </cell>
          <cell r="AX77">
            <v>933500</v>
          </cell>
          <cell r="AY77">
            <v>921915</v>
          </cell>
          <cell r="AZ77">
            <v>0</v>
          </cell>
          <cell r="BA77">
            <v>450300</v>
          </cell>
          <cell r="BB77">
            <v>10330</v>
          </cell>
          <cell r="BC77">
            <v>5580</v>
          </cell>
          <cell r="BE77">
            <v>13756312.9</v>
          </cell>
          <cell r="BF77">
            <v>0</v>
          </cell>
          <cell r="BG77">
            <v>63677927.049999997</v>
          </cell>
          <cell r="BH77">
            <v>0</v>
          </cell>
          <cell r="BJ77">
            <v>0</v>
          </cell>
          <cell r="BK77">
            <v>0</v>
          </cell>
          <cell r="BM77">
            <v>213251.47999999998</v>
          </cell>
          <cell r="BN77">
            <v>405400</v>
          </cell>
          <cell r="BO77">
            <v>11179905.560000002</v>
          </cell>
          <cell r="BP77">
            <v>1195281.57</v>
          </cell>
          <cell r="BQ77">
            <v>5782359.9299999997</v>
          </cell>
          <cell r="BR77">
            <v>18473690.700000003</v>
          </cell>
          <cell r="BY77">
            <v>0</v>
          </cell>
        </row>
        <row r="79">
          <cell r="B79">
            <v>9116430.9100000001</v>
          </cell>
          <cell r="C79">
            <v>170816939.73999995</v>
          </cell>
          <cell r="D79">
            <v>37252357.270000011</v>
          </cell>
          <cell r="E79">
            <v>188524</v>
          </cell>
          <cell r="F79">
            <v>51087034.550000004</v>
          </cell>
          <cell r="G79">
            <v>0</v>
          </cell>
          <cell r="H79">
            <v>202927559.94</v>
          </cell>
          <cell r="I79">
            <v>6768638665.8400002</v>
          </cell>
          <cell r="J79">
            <v>6641610149.3500004</v>
          </cell>
          <cell r="K79">
            <v>1282536574.1900001</v>
          </cell>
          <cell r="L79">
            <v>2670306019</v>
          </cell>
          <cell r="M79">
            <v>819914321.46000004</v>
          </cell>
          <cell r="N79">
            <v>1111154.78</v>
          </cell>
          <cell r="O79">
            <v>20100</v>
          </cell>
          <cell r="P79">
            <v>22454456.5</v>
          </cell>
          <cell r="R79">
            <v>118672737.77</v>
          </cell>
          <cell r="S79">
            <v>8561696</v>
          </cell>
          <cell r="T79">
            <v>5982842.4800000004</v>
          </cell>
          <cell r="U79">
            <v>11344167.300000001</v>
          </cell>
          <cell r="V79">
            <v>200</v>
          </cell>
          <cell r="W79">
            <v>18603440</v>
          </cell>
          <cell r="X79">
            <v>223386</v>
          </cell>
          <cell r="Y79">
            <v>2710150</v>
          </cell>
          <cell r="Z79">
            <v>95250</v>
          </cell>
          <cell r="AA79">
            <v>15825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19597700</v>
          </cell>
          <cell r="AG79">
            <v>25121</v>
          </cell>
          <cell r="AH79">
            <v>0</v>
          </cell>
          <cell r="AI79">
            <v>17944912.050000001</v>
          </cell>
          <cell r="AJ79">
            <v>2611525</v>
          </cell>
          <cell r="AK79">
            <v>60365</v>
          </cell>
          <cell r="AL79">
            <v>260000</v>
          </cell>
          <cell r="AM79">
            <v>123500</v>
          </cell>
          <cell r="AN79">
            <v>434700</v>
          </cell>
          <cell r="AO79">
            <v>2033734</v>
          </cell>
          <cell r="AP79">
            <v>24420490</v>
          </cell>
          <cell r="AR79">
            <v>4358973</v>
          </cell>
          <cell r="AS79">
            <v>67540</v>
          </cell>
          <cell r="AT79">
            <v>124830</v>
          </cell>
          <cell r="AU79">
            <v>978193</v>
          </cell>
          <cell r="AV79">
            <v>139380</v>
          </cell>
          <cell r="AW79">
            <v>7200</v>
          </cell>
          <cell r="AX79">
            <v>2048660</v>
          </cell>
          <cell r="AY79">
            <v>2394415</v>
          </cell>
          <cell r="AZ79">
            <v>0</v>
          </cell>
          <cell r="BA79">
            <v>1174860</v>
          </cell>
          <cell r="BB79">
            <v>27840</v>
          </cell>
          <cell r="BC79">
            <v>8992.5</v>
          </cell>
          <cell r="BE79">
            <v>36964544.390000001</v>
          </cell>
          <cell r="BF79">
            <v>11289037.5</v>
          </cell>
          <cell r="BG79">
            <v>141342553.75</v>
          </cell>
          <cell r="BH79">
            <v>0</v>
          </cell>
          <cell r="BJ79">
            <v>0</v>
          </cell>
          <cell r="BK79">
            <v>0</v>
          </cell>
          <cell r="BM79">
            <v>33548090.740000002</v>
          </cell>
          <cell r="BN79">
            <v>1437500</v>
          </cell>
          <cell r="BO79">
            <v>37662915.20000001</v>
          </cell>
          <cell r="BP79">
            <v>1608079.3</v>
          </cell>
          <cell r="BQ79">
            <v>6400602.9299999997</v>
          </cell>
          <cell r="BR79">
            <v>23175698.630000003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>
        <row r="2">
          <cell r="A2">
            <v>44197</v>
          </cell>
        </row>
        <row r="77">
          <cell r="B77">
            <v>1410428.6900000002</v>
          </cell>
          <cell r="C77">
            <v>41650457.859999992</v>
          </cell>
          <cell r="D77">
            <v>37892347.920000002</v>
          </cell>
          <cell r="E77">
            <v>57377</v>
          </cell>
          <cell r="F77">
            <v>16762530.840000004</v>
          </cell>
          <cell r="G77">
            <v>0</v>
          </cell>
          <cell r="H77">
            <v>3699010.74</v>
          </cell>
          <cell r="I77">
            <v>2452609701.1900001</v>
          </cell>
          <cell r="J77">
            <v>1750839386.4300001</v>
          </cell>
          <cell r="K77">
            <v>412940170.38999999</v>
          </cell>
          <cell r="L77">
            <v>813299951</v>
          </cell>
          <cell r="M77">
            <v>349813054.60000002</v>
          </cell>
          <cell r="N77">
            <v>1027252.3</v>
          </cell>
          <cell r="O77">
            <v>0</v>
          </cell>
          <cell r="P77">
            <v>2038850.02</v>
          </cell>
          <cell r="R77">
            <v>45354071.769999996</v>
          </cell>
          <cell r="S77">
            <v>3062250</v>
          </cell>
          <cell r="T77">
            <v>1900060.75</v>
          </cell>
          <cell r="U77">
            <v>3506894.01</v>
          </cell>
          <cell r="V77">
            <v>0</v>
          </cell>
          <cell r="W77">
            <v>1835250</v>
          </cell>
          <cell r="X77">
            <v>75335</v>
          </cell>
          <cell r="Y77">
            <v>918250</v>
          </cell>
          <cell r="Z77">
            <v>53000</v>
          </cell>
          <cell r="AA77">
            <v>6875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9572400</v>
          </cell>
          <cell r="AG77">
            <v>24936</v>
          </cell>
          <cell r="AH77">
            <v>0</v>
          </cell>
          <cell r="AI77">
            <v>309881</v>
          </cell>
          <cell r="AJ77">
            <v>47530</v>
          </cell>
          <cell r="AK77">
            <v>1875</v>
          </cell>
          <cell r="AL77">
            <v>8000</v>
          </cell>
          <cell r="AM77">
            <v>46000</v>
          </cell>
          <cell r="AN77">
            <v>7500</v>
          </cell>
          <cell r="AO77">
            <v>89160</v>
          </cell>
          <cell r="AP77">
            <v>6847373.0099999998</v>
          </cell>
          <cell r="AR77">
            <v>609321</v>
          </cell>
          <cell r="AS77">
            <v>13100</v>
          </cell>
          <cell r="AT77">
            <v>480</v>
          </cell>
          <cell r="AU77">
            <v>587211</v>
          </cell>
          <cell r="AV77">
            <v>12000</v>
          </cell>
          <cell r="AW77">
            <v>0</v>
          </cell>
          <cell r="AX77">
            <v>176180</v>
          </cell>
          <cell r="AY77">
            <v>691440</v>
          </cell>
          <cell r="AZ77">
            <v>0</v>
          </cell>
          <cell r="BA77">
            <v>325560</v>
          </cell>
          <cell r="BB77">
            <v>5600</v>
          </cell>
          <cell r="BC77">
            <v>2000</v>
          </cell>
          <cell r="BE77">
            <v>10120491.9</v>
          </cell>
          <cell r="BF77">
            <v>0</v>
          </cell>
          <cell r="BG77">
            <v>65166960.989999987</v>
          </cell>
          <cell r="BH77">
            <v>0</v>
          </cell>
          <cell r="BJ77">
            <v>0</v>
          </cell>
          <cell r="BK77">
            <v>0</v>
          </cell>
          <cell r="BM77">
            <v>1033384.95</v>
          </cell>
          <cell r="BN77">
            <v>673000</v>
          </cell>
          <cell r="BO77">
            <v>5368981.2400000002</v>
          </cell>
          <cell r="BP77">
            <v>218009.60000000001</v>
          </cell>
          <cell r="BQ77">
            <v>688735</v>
          </cell>
          <cell r="BR77">
            <v>4271028.71</v>
          </cell>
          <cell r="BY77">
            <v>0</v>
          </cell>
        </row>
        <row r="79">
          <cell r="B79">
            <v>10526859.599999998</v>
          </cell>
          <cell r="C79">
            <v>212467397.60000002</v>
          </cell>
          <cell r="D79">
            <v>75144705.189999983</v>
          </cell>
          <cell r="E79">
            <v>245901</v>
          </cell>
          <cell r="F79">
            <v>67849565.390000015</v>
          </cell>
          <cell r="G79">
            <v>0</v>
          </cell>
          <cell r="H79">
            <v>206626570.68000001</v>
          </cell>
          <cell r="I79">
            <v>9221248367.0300007</v>
          </cell>
          <cell r="J79">
            <v>8392449535.7800007</v>
          </cell>
          <cell r="K79">
            <v>1695476744.5799999</v>
          </cell>
          <cell r="L79">
            <v>3483605970</v>
          </cell>
          <cell r="M79">
            <v>1169727376.0599999</v>
          </cell>
          <cell r="N79">
            <v>2138407.08</v>
          </cell>
          <cell r="O79">
            <v>20100</v>
          </cell>
          <cell r="P79">
            <v>24493306.52</v>
          </cell>
          <cell r="R79">
            <v>164026809.54000002</v>
          </cell>
          <cell r="S79">
            <v>11623946</v>
          </cell>
          <cell r="T79">
            <v>7882903.2300000004</v>
          </cell>
          <cell r="U79">
            <v>14851061.310000001</v>
          </cell>
          <cell r="V79">
            <v>200</v>
          </cell>
          <cell r="W79">
            <v>20438690</v>
          </cell>
          <cell r="X79">
            <v>298721</v>
          </cell>
          <cell r="Y79">
            <v>3628400</v>
          </cell>
          <cell r="Z79">
            <v>148250</v>
          </cell>
          <cell r="AA79">
            <v>22700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29170100</v>
          </cell>
          <cell r="AG79">
            <v>50057</v>
          </cell>
          <cell r="AH79">
            <v>0</v>
          </cell>
          <cell r="AI79">
            <v>18254793.050000001</v>
          </cell>
          <cell r="AJ79">
            <v>2659055</v>
          </cell>
          <cell r="AK79">
            <v>62240</v>
          </cell>
          <cell r="AL79">
            <v>268000</v>
          </cell>
          <cell r="AM79">
            <v>169500</v>
          </cell>
          <cell r="AN79">
            <v>442200</v>
          </cell>
          <cell r="AO79">
            <v>2122894</v>
          </cell>
          <cell r="AP79">
            <v>31267863.009999998</v>
          </cell>
          <cell r="AR79">
            <v>4968294</v>
          </cell>
          <cell r="AS79">
            <v>80640</v>
          </cell>
          <cell r="AT79">
            <v>125310</v>
          </cell>
          <cell r="AU79">
            <v>1565404</v>
          </cell>
          <cell r="AV79">
            <v>151380</v>
          </cell>
          <cell r="AW79">
            <v>7200</v>
          </cell>
          <cell r="AX79">
            <v>2224840</v>
          </cell>
          <cell r="AY79">
            <v>3085855</v>
          </cell>
          <cell r="AZ79">
            <v>0</v>
          </cell>
          <cell r="BA79">
            <v>1500420</v>
          </cell>
          <cell r="BB79">
            <v>33440</v>
          </cell>
          <cell r="BC79">
            <v>10992.5</v>
          </cell>
          <cell r="BE79">
            <v>47085036.289999999</v>
          </cell>
          <cell r="BF79">
            <v>11289037.5</v>
          </cell>
          <cell r="BG79">
            <v>206509514.73999998</v>
          </cell>
          <cell r="BH79">
            <v>0</v>
          </cell>
          <cell r="BJ79">
            <v>0</v>
          </cell>
          <cell r="BK79">
            <v>0</v>
          </cell>
          <cell r="BM79">
            <v>34581475.690000013</v>
          </cell>
          <cell r="BN79">
            <v>2110500</v>
          </cell>
          <cell r="BO79">
            <v>43031896.43999999</v>
          </cell>
          <cell r="BP79">
            <v>1826088.9</v>
          </cell>
          <cell r="BQ79">
            <v>7089337.9299999997</v>
          </cell>
          <cell r="BR79">
            <v>27446727.340000004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>
        <row r="2">
          <cell r="A2">
            <v>44228</v>
          </cell>
        </row>
        <row r="77">
          <cell r="B77">
            <v>711404.45</v>
          </cell>
          <cell r="C77">
            <v>45305878.619999997</v>
          </cell>
          <cell r="D77">
            <v>98788171.209999993</v>
          </cell>
          <cell r="E77">
            <v>54616</v>
          </cell>
          <cell r="F77">
            <v>13435461.24</v>
          </cell>
          <cell r="G77">
            <v>0</v>
          </cell>
          <cell r="H77">
            <v>3549124.4799999991</v>
          </cell>
          <cell r="I77">
            <v>0</v>
          </cell>
          <cell r="J77">
            <v>1268002765.4100001</v>
          </cell>
          <cell r="K77">
            <v>0</v>
          </cell>
          <cell r="L77">
            <v>1178134681</v>
          </cell>
          <cell r="M77">
            <v>44561041.340000004</v>
          </cell>
          <cell r="N77">
            <v>293522</v>
          </cell>
          <cell r="O77">
            <v>0</v>
          </cell>
          <cell r="P77">
            <v>5041600</v>
          </cell>
          <cell r="R77">
            <v>42371963.260000005</v>
          </cell>
          <cell r="S77">
            <v>2636510</v>
          </cell>
          <cell r="T77">
            <v>1961448.6</v>
          </cell>
          <cell r="U77">
            <v>3367638.39</v>
          </cell>
          <cell r="V77">
            <v>200</v>
          </cell>
          <cell r="W77">
            <v>275777</v>
          </cell>
          <cell r="X77">
            <v>76783</v>
          </cell>
          <cell r="Y77">
            <v>781450</v>
          </cell>
          <cell r="Z77">
            <v>21000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7818300</v>
          </cell>
          <cell r="AG77">
            <v>15711.25</v>
          </cell>
          <cell r="AH77">
            <v>0</v>
          </cell>
          <cell r="AI77">
            <v>350070</v>
          </cell>
          <cell r="AJ77">
            <v>60230</v>
          </cell>
          <cell r="AK77">
            <v>4780</v>
          </cell>
          <cell r="AL77">
            <v>6000</v>
          </cell>
          <cell r="AM77">
            <v>7500</v>
          </cell>
          <cell r="AN77">
            <v>13900</v>
          </cell>
          <cell r="AO77">
            <v>115470</v>
          </cell>
          <cell r="AP77">
            <v>6786660</v>
          </cell>
          <cell r="AR77">
            <v>65727</v>
          </cell>
          <cell r="AS77">
            <v>36650</v>
          </cell>
          <cell r="AT77">
            <v>19730</v>
          </cell>
          <cell r="AU77">
            <v>174748</v>
          </cell>
          <cell r="AV77">
            <v>21000</v>
          </cell>
          <cell r="AW77">
            <v>0</v>
          </cell>
          <cell r="AX77">
            <v>188550</v>
          </cell>
          <cell r="AY77">
            <v>816940</v>
          </cell>
          <cell r="AZ77">
            <v>0</v>
          </cell>
          <cell r="BA77">
            <v>774440</v>
          </cell>
          <cell r="BB77">
            <v>8815</v>
          </cell>
          <cell r="BC77">
            <v>0</v>
          </cell>
          <cell r="BE77">
            <v>15536760.65</v>
          </cell>
          <cell r="BF77">
            <v>0</v>
          </cell>
          <cell r="BG77">
            <v>35239564.49000001</v>
          </cell>
          <cell r="BH77">
            <v>0</v>
          </cell>
          <cell r="BJ77">
            <v>0</v>
          </cell>
          <cell r="BK77">
            <v>16914911</v>
          </cell>
          <cell r="BM77">
            <v>382072.22000000003</v>
          </cell>
          <cell r="BN77">
            <v>506700</v>
          </cell>
          <cell r="BO77">
            <v>5151237.07</v>
          </cell>
          <cell r="BP77">
            <v>14457768.85</v>
          </cell>
          <cell r="BQ77">
            <v>1257620</v>
          </cell>
          <cell r="BR77">
            <v>11293428.459999999</v>
          </cell>
          <cell r="BY77">
            <v>0</v>
          </cell>
        </row>
        <row r="79">
          <cell r="B79">
            <v>11238264.049999999</v>
          </cell>
          <cell r="C79">
            <v>257773276.22</v>
          </cell>
          <cell r="D79">
            <v>173932876.40000001</v>
          </cell>
          <cell r="E79">
            <v>300517</v>
          </cell>
          <cell r="F79">
            <v>81285026.629999995</v>
          </cell>
          <cell r="G79">
            <v>0</v>
          </cell>
          <cell r="H79">
            <v>210175695.15999997</v>
          </cell>
          <cell r="I79">
            <v>9221248367.0300007</v>
          </cell>
          <cell r="J79">
            <v>9660452301.1900005</v>
          </cell>
          <cell r="K79">
            <v>1695476744.5799999</v>
          </cell>
          <cell r="L79">
            <v>4661740651</v>
          </cell>
          <cell r="M79">
            <v>1214288417.3999999</v>
          </cell>
          <cell r="N79">
            <v>2431929.08</v>
          </cell>
          <cell r="O79">
            <v>20100</v>
          </cell>
          <cell r="P79">
            <v>29534906.52</v>
          </cell>
          <cell r="R79">
            <v>206398772.80000001</v>
          </cell>
          <cell r="S79">
            <v>14260456</v>
          </cell>
          <cell r="T79">
            <v>9844351.8300000001</v>
          </cell>
          <cell r="U79">
            <v>18218699.699999999</v>
          </cell>
          <cell r="V79">
            <v>400</v>
          </cell>
          <cell r="W79">
            <v>20714467</v>
          </cell>
          <cell r="X79">
            <v>375504</v>
          </cell>
          <cell r="Y79">
            <v>4409850</v>
          </cell>
          <cell r="Z79">
            <v>169250</v>
          </cell>
          <cell r="AA79">
            <v>22700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36988400</v>
          </cell>
          <cell r="AG79">
            <v>65768.25</v>
          </cell>
          <cell r="AH79">
            <v>0</v>
          </cell>
          <cell r="AI79">
            <v>18604863.050000001</v>
          </cell>
          <cell r="AJ79">
            <v>2719285</v>
          </cell>
          <cell r="AK79">
            <v>67020</v>
          </cell>
          <cell r="AL79">
            <v>274000</v>
          </cell>
          <cell r="AM79">
            <v>177000</v>
          </cell>
          <cell r="AN79">
            <v>456100</v>
          </cell>
          <cell r="AO79">
            <v>2238364</v>
          </cell>
          <cell r="AP79">
            <v>38054523.010000005</v>
          </cell>
          <cell r="AR79">
            <v>5034021</v>
          </cell>
          <cell r="AS79">
            <v>117290</v>
          </cell>
          <cell r="AT79">
            <v>145040</v>
          </cell>
          <cell r="AU79">
            <v>1740152</v>
          </cell>
          <cell r="AV79">
            <v>172380</v>
          </cell>
          <cell r="AW79">
            <v>7200</v>
          </cell>
          <cell r="AX79">
            <v>2413390</v>
          </cell>
          <cell r="AY79">
            <v>3902795</v>
          </cell>
          <cell r="AZ79">
            <v>0</v>
          </cell>
          <cell r="BA79">
            <v>2274860</v>
          </cell>
          <cell r="BB79">
            <v>42255</v>
          </cell>
          <cell r="BC79">
            <v>10992.5</v>
          </cell>
          <cell r="BE79">
            <v>62621796.939999998</v>
          </cell>
          <cell r="BF79">
            <v>11289037.5</v>
          </cell>
          <cell r="BG79">
            <v>241749079.23000002</v>
          </cell>
          <cell r="BH79">
            <v>0</v>
          </cell>
          <cell r="BJ79">
            <v>0</v>
          </cell>
          <cell r="BK79">
            <v>16914911</v>
          </cell>
          <cell r="BM79">
            <v>34963547.910000004</v>
          </cell>
          <cell r="BN79">
            <v>2617200</v>
          </cell>
          <cell r="BO79">
            <v>48183133.50999999</v>
          </cell>
          <cell r="BP79">
            <v>16283857.75</v>
          </cell>
          <cell r="BQ79">
            <v>8346957.9299999997</v>
          </cell>
          <cell r="BR79">
            <v>38740155.799999997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(ทำเก็บไว้-ไม่ส่ง)"/>
    </sheetNames>
    <sheetDataSet>
      <sheetData sheetId="0" refreshError="1"/>
      <sheetData sheetId="1" refreshError="1"/>
      <sheetData sheetId="2" refreshError="1">
        <row r="2">
          <cell r="A2">
            <v>44256</v>
          </cell>
        </row>
        <row r="77">
          <cell r="B77">
            <v>1465125.99</v>
          </cell>
          <cell r="C77">
            <v>55179632.270000011</v>
          </cell>
          <cell r="D77">
            <v>275586891.67999995</v>
          </cell>
          <cell r="E77">
            <v>75520</v>
          </cell>
          <cell r="F77">
            <v>14487893.569999997</v>
          </cell>
          <cell r="G77">
            <v>0</v>
          </cell>
          <cell r="H77">
            <v>11975024.350000001</v>
          </cell>
          <cell r="I77">
            <v>4119134250.5300002</v>
          </cell>
          <cell r="J77">
            <v>968982122.07000005</v>
          </cell>
          <cell r="K77">
            <v>702756125.87</v>
          </cell>
          <cell r="L77">
            <v>615000911</v>
          </cell>
          <cell r="M77">
            <v>345140615.31</v>
          </cell>
          <cell r="N77">
            <v>205532.5</v>
          </cell>
          <cell r="O77">
            <v>0</v>
          </cell>
          <cell r="P77">
            <v>7529025</v>
          </cell>
          <cell r="R77">
            <v>57959989</v>
          </cell>
          <cell r="S77">
            <v>3493200</v>
          </cell>
          <cell r="T77">
            <v>2187713.7999999998</v>
          </cell>
          <cell r="U77">
            <v>4787116.57</v>
          </cell>
          <cell r="V77">
            <v>1400</v>
          </cell>
          <cell r="W77">
            <v>308434</v>
          </cell>
          <cell r="X77">
            <v>92745</v>
          </cell>
          <cell r="Y77">
            <v>1230750</v>
          </cell>
          <cell r="Z77">
            <v>24500</v>
          </cell>
          <cell r="AA77">
            <v>750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9320700</v>
          </cell>
          <cell r="AG77">
            <v>51658.5</v>
          </cell>
          <cell r="AH77">
            <v>0</v>
          </cell>
          <cell r="AI77">
            <v>234985</v>
          </cell>
          <cell r="AJ77">
            <v>93400</v>
          </cell>
          <cell r="AK77">
            <v>14065</v>
          </cell>
          <cell r="AL77">
            <v>30800</v>
          </cell>
          <cell r="AM77">
            <v>7500</v>
          </cell>
          <cell r="AN77">
            <v>7320</v>
          </cell>
          <cell r="AO77">
            <v>139885</v>
          </cell>
          <cell r="AP77">
            <v>10020146.5</v>
          </cell>
          <cell r="AR77">
            <v>78581</v>
          </cell>
          <cell r="AS77">
            <v>25980</v>
          </cell>
          <cell r="AT77">
            <v>42700</v>
          </cell>
          <cell r="AU77">
            <v>328540</v>
          </cell>
          <cell r="AV77">
            <v>39600</v>
          </cell>
          <cell r="AW77">
            <v>3200</v>
          </cell>
          <cell r="AX77">
            <v>775950</v>
          </cell>
          <cell r="AY77">
            <v>1312910</v>
          </cell>
          <cell r="AZ77">
            <v>0</v>
          </cell>
          <cell r="BA77">
            <v>476470</v>
          </cell>
          <cell r="BB77">
            <v>11655</v>
          </cell>
          <cell r="BC77">
            <v>7440</v>
          </cell>
          <cell r="BE77">
            <v>9318679.4000000004</v>
          </cell>
          <cell r="BF77">
            <v>15011239.5</v>
          </cell>
          <cell r="BG77">
            <v>75698763.229999989</v>
          </cell>
          <cell r="BH77">
            <v>0</v>
          </cell>
          <cell r="BJ77">
            <v>0</v>
          </cell>
          <cell r="BK77">
            <v>0</v>
          </cell>
          <cell r="BM77">
            <v>8183313.2499999991</v>
          </cell>
          <cell r="BN77">
            <v>282800</v>
          </cell>
          <cell r="BO77">
            <v>226743019.36999995</v>
          </cell>
          <cell r="BP77">
            <v>480954.5</v>
          </cell>
          <cell r="BQ77">
            <v>8622329</v>
          </cell>
          <cell r="BR77">
            <v>6789919.9900000002</v>
          </cell>
          <cell r="BY77">
            <v>0</v>
          </cell>
        </row>
        <row r="79">
          <cell r="B79">
            <v>12703390.039999999</v>
          </cell>
          <cell r="C79">
            <v>312952908.49000001</v>
          </cell>
          <cell r="D79">
            <v>449519768.08000004</v>
          </cell>
          <cell r="E79">
            <v>376037</v>
          </cell>
          <cell r="F79">
            <v>95772920.199999988</v>
          </cell>
          <cell r="G79">
            <v>0</v>
          </cell>
          <cell r="H79">
            <v>222150719.50999999</v>
          </cell>
          <cell r="I79">
            <v>13340382617.560001</v>
          </cell>
          <cell r="J79">
            <v>10629434423.26</v>
          </cell>
          <cell r="K79">
            <v>2398232870.4499998</v>
          </cell>
          <cell r="L79">
            <v>5276741562</v>
          </cell>
          <cell r="M79">
            <v>1559429032.7099998</v>
          </cell>
          <cell r="N79">
            <v>2637461.58</v>
          </cell>
          <cell r="O79">
            <v>20100</v>
          </cell>
          <cell r="P79">
            <v>37063931.519999996</v>
          </cell>
          <cell r="R79">
            <v>264358761.80000001</v>
          </cell>
          <cell r="S79">
            <v>17753656</v>
          </cell>
          <cell r="T79">
            <v>12032065.629999999</v>
          </cell>
          <cell r="U79">
            <v>23005816.27</v>
          </cell>
          <cell r="V79">
            <v>1800</v>
          </cell>
          <cell r="W79">
            <v>21022901</v>
          </cell>
          <cell r="X79">
            <v>468249</v>
          </cell>
          <cell r="Y79">
            <v>5640600</v>
          </cell>
          <cell r="Z79">
            <v>193750</v>
          </cell>
          <cell r="AA79">
            <v>23450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46309100</v>
          </cell>
          <cell r="AG79">
            <v>117426.75</v>
          </cell>
          <cell r="AH79">
            <v>0</v>
          </cell>
          <cell r="AI79">
            <v>18839848.050000001</v>
          </cell>
          <cell r="AJ79">
            <v>2812685</v>
          </cell>
          <cell r="AK79">
            <v>81085</v>
          </cell>
          <cell r="AL79">
            <v>304800</v>
          </cell>
          <cell r="AM79">
            <v>184500</v>
          </cell>
          <cell r="AN79">
            <v>463420</v>
          </cell>
          <cell r="AO79">
            <v>2378249</v>
          </cell>
          <cell r="AP79">
            <v>48074669.510000005</v>
          </cell>
          <cell r="AR79">
            <v>5112602</v>
          </cell>
          <cell r="AS79">
            <v>143270</v>
          </cell>
          <cell r="AT79">
            <v>187740</v>
          </cell>
          <cell r="AU79">
            <v>2068692</v>
          </cell>
          <cell r="AV79">
            <v>211980</v>
          </cell>
          <cell r="AW79">
            <v>10400</v>
          </cell>
          <cell r="AX79">
            <v>3189340</v>
          </cell>
          <cell r="AY79">
            <v>5215705</v>
          </cell>
          <cell r="AZ79">
            <v>0</v>
          </cell>
          <cell r="BA79">
            <v>2751330</v>
          </cell>
          <cell r="BB79">
            <v>53910</v>
          </cell>
          <cell r="BC79">
            <v>18432.5</v>
          </cell>
          <cell r="BE79">
            <v>71940476.340000004</v>
          </cell>
          <cell r="BF79">
            <v>26300277</v>
          </cell>
          <cell r="BG79">
            <v>317447842.45999992</v>
          </cell>
          <cell r="BH79">
            <v>0</v>
          </cell>
          <cell r="BJ79">
            <v>0</v>
          </cell>
          <cell r="BK79">
            <v>16914911</v>
          </cell>
          <cell r="BM79">
            <v>43146861.160000011</v>
          </cell>
          <cell r="BN79">
            <v>2900000</v>
          </cell>
          <cell r="BO79">
            <v>274926152.87999994</v>
          </cell>
          <cell r="BP79">
            <v>16764812.25</v>
          </cell>
          <cell r="BQ79">
            <v>16969286.93</v>
          </cell>
          <cell r="BR79">
            <v>45530075.789999999</v>
          </cell>
          <cell r="BY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opLeftCell="A104" workbookViewId="0">
      <selection activeCell="A118" sqref="A118"/>
    </sheetView>
  </sheetViews>
  <sheetFormatPr defaultRowHeight="21" x14ac:dyDescent="0.45"/>
  <cols>
    <col min="1" max="1" width="46.125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6.125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6.125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6.125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6.125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6.125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6.125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6.125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6.125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6.125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6.125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6.125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6.125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6.125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6.125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6.125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6.125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6.125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6.125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6.125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6.125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6.125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6.125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6.125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6.125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6.125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6.125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6.125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6.125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6.125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6.125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6.125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6.125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6.125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6.125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6.125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6.125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6.125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6.125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6.125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6.125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6.125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6.125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6.125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6.125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6.125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6.125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6.125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6.125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6.125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6.125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6.125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6.125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6.125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6.125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6.125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6.125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6.125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6.125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6.125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6.125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6.125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6.125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6.125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[1]ประจำเดือนรวมเช็คไม่ต้องคีย์!A2</f>
        <v>44105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[1]ประจำเดือนรวมเช็คไม่ต้องคีย์!B77</f>
        <v>5601048.169999999</v>
      </c>
      <c r="D9" s="7">
        <f>[1]ประจำเดือนรวมเช็คไม่ต้องคีย์!B79</f>
        <v>5601048.169999999</v>
      </c>
      <c r="E9" s="8" t="str">
        <f>IF(D9&gt;B9,"+","-")</f>
        <v>-</v>
      </c>
      <c r="F9" s="7">
        <f>ABS(D9-B9)</f>
        <v>2398951.830000001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[1]ประจำเดือนรวมเช็คไม่ต้องคีย์!C77</f>
        <v>43990660.150000006</v>
      </c>
      <c r="D10" s="7">
        <f>[1]ประจำเดือนรวมเช็คไม่ต้องคีย์!C79</f>
        <v>43990660.150000006</v>
      </c>
      <c r="E10" s="8" t="str">
        <f t="shared" ref="E10:E16" si="0">IF(D10&gt;B10,"+","-")</f>
        <v>-</v>
      </c>
      <c r="F10" s="7">
        <f t="shared" ref="F10:F16" si="1">ABS(D10-B10)</f>
        <v>556009339.85000002</v>
      </c>
      <c r="G10" s="6"/>
    </row>
    <row r="11" spans="1:7" ht="23.25" x14ac:dyDescent="0.5">
      <c r="A11" s="7" t="s">
        <v>15</v>
      </c>
      <c r="B11" s="7">
        <v>1000000000</v>
      </c>
      <c r="C11" s="7">
        <f>[1]ประจำเดือนรวมเช็คไม่ต้องคีย์!D77</f>
        <v>15701884.449999994</v>
      </c>
      <c r="D11" s="7">
        <f>[1]ประจำเดือนรวมเช็คไม่ต้องคีย์!D79</f>
        <v>15701884.449999994</v>
      </c>
      <c r="E11" s="8" t="str">
        <f t="shared" si="0"/>
        <v>-</v>
      </c>
      <c r="F11" s="7">
        <f t="shared" si="1"/>
        <v>984298115.54999995</v>
      </c>
      <c r="G11" s="6"/>
    </row>
    <row r="12" spans="1:7" ht="23.25" x14ac:dyDescent="0.5">
      <c r="A12" s="7" t="s">
        <v>16</v>
      </c>
      <c r="B12" s="7">
        <v>1000000</v>
      </c>
      <c r="C12" s="7">
        <f>[1]ประจำเดือนรวมเช็คไม่ต้องคีย์!E77</f>
        <v>61918</v>
      </c>
      <c r="D12" s="7">
        <f>[1]ประจำเดือนรวมเช็คไม่ต้องคีย์!E79</f>
        <v>61918</v>
      </c>
      <c r="E12" s="8" t="str">
        <f t="shared" si="0"/>
        <v>-</v>
      </c>
      <c r="F12" s="7">
        <f t="shared" si="1"/>
        <v>938082</v>
      </c>
      <c r="G12" s="6"/>
    </row>
    <row r="13" spans="1:7" ht="23.25" x14ac:dyDescent="0.5">
      <c r="A13" s="7" t="s">
        <v>17</v>
      </c>
      <c r="B13" s="7">
        <v>240000000</v>
      </c>
      <c r="C13" s="7">
        <f>[1]ประจำเดือนรวมเช็คไม่ต้องคีย์!F77</f>
        <v>17177397.5</v>
      </c>
      <c r="D13" s="7">
        <f>[1]ประจำเดือนรวมเช็คไม่ต้องคีย์!F79</f>
        <v>17177397.5</v>
      </c>
      <c r="E13" s="8" t="str">
        <f t="shared" si="0"/>
        <v>-</v>
      </c>
      <c r="F13" s="7">
        <f t="shared" si="1"/>
        <v>222822602.5</v>
      </c>
      <c r="G13" s="6"/>
    </row>
    <row r="14" spans="1:7" ht="23.25" x14ac:dyDescent="0.5">
      <c r="A14" s="7" t="s">
        <v>18</v>
      </c>
      <c r="B14" s="7">
        <v>36000000</v>
      </c>
      <c r="C14" s="7">
        <f>[1]ประจำเดือนรวมเช็คไม่ต้องคีย์!G77</f>
        <v>0</v>
      </c>
      <c r="D14" s="7">
        <f>[1]ประจำเดือนรวมเช็คไม่ต้องคีย์!G79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[1]ประจำเดือนรวมเช็คไม่ต้องคีย์!H77</f>
        <v>121996355.12000002</v>
      </c>
      <c r="D15" s="7">
        <f>[1]ประจำเดือนรวมเช็คไม่ต้องคีย์!H79</f>
        <v>121996355.12000002</v>
      </c>
      <c r="E15" s="8" t="str">
        <f>IF(D15&gt;B15,"+","-")</f>
        <v>-</v>
      </c>
      <c r="F15" s="7">
        <f>ABS(D15-B15)</f>
        <v>4993003644.8800001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204529263.39000005</v>
      </c>
      <c r="D16" s="11">
        <f>SUM(D9:D15)</f>
        <v>204529263.39000005</v>
      </c>
      <c r="E16" s="12" t="str">
        <f t="shared" si="0"/>
        <v>-</v>
      </c>
      <c r="F16" s="11">
        <f t="shared" si="1"/>
        <v>6795470736.6099997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[1]ประจำเดือนรวมเช็คไม่ต้องคีย์!I77</f>
        <v>422086924.41000003</v>
      </c>
      <c r="D18" s="7">
        <f>[1]ประจำเดือนรวมเช็คไม่ต้องคีย์!I79</f>
        <v>422086924.41000003</v>
      </c>
      <c r="E18" s="8" t="str">
        <f t="shared" ref="E18:E27" si="2">IF(D18&gt;B18,"+","-")</f>
        <v>-</v>
      </c>
      <c r="F18" s="7">
        <f t="shared" ref="F18:F27" si="3">ABS(D18-B18)</f>
        <v>27677913075.59</v>
      </c>
      <c r="G18" s="6"/>
    </row>
    <row r="19" spans="1:7" ht="23.25" x14ac:dyDescent="0.5">
      <c r="A19" s="7" t="s">
        <v>23</v>
      </c>
      <c r="B19" s="13">
        <v>13700000000</v>
      </c>
      <c r="C19" s="7">
        <f>[1]ประจำเดือนรวมเช็คไม่ต้องคีย์!J77</f>
        <v>2796656362.8200002</v>
      </c>
      <c r="D19" s="7">
        <f>[1]ประจำเดือนรวมเช็คไม่ต้องคีย์!J79</f>
        <v>2796656362.8200002</v>
      </c>
      <c r="E19" s="14" t="str">
        <f t="shared" si="2"/>
        <v>-</v>
      </c>
      <c r="F19" s="7">
        <f t="shared" si="3"/>
        <v>10903343637.18</v>
      </c>
      <c r="G19" s="6"/>
    </row>
    <row r="20" spans="1:7" ht="23.25" x14ac:dyDescent="0.5">
      <c r="A20" s="7" t="s">
        <v>24</v>
      </c>
      <c r="B20" s="13">
        <v>4600000000</v>
      </c>
      <c r="C20" s="7">
        <f>[1]ประจำเดือนรวมเช็คไม่ต้องคีย์!K77</f>
        <v>0</v>
      </c>
      <c r="D20" s="7">
        <f>[1]ประจำเดือนรวมเช็คไม่ต้องคีย์!K79</f>
        <v>0</v>
      </c>
      <c r="E20" s="8" t="str">
        <f t="shared" si="2"/>
        <v>-</v>
      </c>
      <c r="F20" s="7">
        <f t="shared" si="3"/>
        <v>4600000000</v>
      </c>
      <c r="G20" s="6"/>
    </row>
    <row r="21" spans="1:7" ht="23.25" x14ac:dyDescent="0.5">
      <c r="A21" s="7" t="s">
        <v>25</v>
      </c>
      <c r="B21" s="15">
        <v>13200000000</v>
      </c>
      <c r="C21" s="7">
        <f>[1]ประจำเดือนรวมเช็คไม่ต้องคีย์!L77</f>
        <v>898235971</v>
      </c>
      <c r="D21" s="16">
        <f>[1]ประจำเดือนรวมเช็คไม่ต้องคีย์!L79</f>
        <v>898235971</v>
      </c>
      <c r="E21" s="8" t="str">
        <f t="shared" si="2"/>
        <v>-</v>
      </c>
      <c r="F21" s="17">
        <f t="shared" si="3"/>
        <v>12301764029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[1]ประจำเดือนรวมเช็คไม่ต้องคีย์!M77</f>
        <v>155259640.50999999</v>
      </c>
      <c r="D23" s="7">
        <f>[1]ประจำเดือนรวมเช็คไม่ต้องคีย์!M79</f>
        <v>155259640.50999999</v>
      </c>
      <c r="E23" s="8" t="str">
        <f>IF(D23&gt;B23,"+","-")</f>
        <v>-</v>
      </c>
      <c r="F23" s="7">
        <f>ABS(D23-B23)</f>
        <v>3594740359.4899998</v>
      </c>
      <c r="G23" s="6"/>
    </row>
    <row r="24" spans="1:7" ht="23.25" x14ac:dyDescent="0.5">
      <c r="A24" s="7" t="s">
        <v>28</v>
      </c>
      <c r="B24" s="7">
        <v>4600000</v>
      </c>
      <c r="C24" s="7">
        <f>[1]ประจำเดือนรวมเช็คไม่ต้องคีย์!N77</f>
        <v>98486.5</v>
      </c>
      <c r="D24" s="7">
        <f>[1]ประจำเดือนรวมเช็คไม่ต้องคีย์!N79</f>
        <v>98486.5</v>
      </c>
      <c r="E24" s="8" t="str">
        <f>IF(D24&gt;B24,"+","-")</f>
        <v>-</v>
      </c>
      <c r="F24" s="7">
        <f>ABS(D24-B24)</f>
        <v>4501513.5</v>
      </c>
      <c r="G24" s="6"/>
    </row>
    <row r="25" spans="1:7" ht="23.25" x14ac:dyDescent="0.5">
      <c r="A25" s="7" t="s">
        <v>29</v>
      </c>
      <c r="B25" s="7">
        <v>400000</v>
      </c>
      <c r="C25" s="7">
        <f>[1]ประจำเดือนรวมเช็คไม่ต้องคีย์!O77</f>
        <v>0</v>
      </c>
      <c r="D25" s="7">
        <f>[1]ประจำเดือนรวมเช็คไม่ต้องคีย์!O79</f>
        <v>0</v>
      </c>
      <c r="E25" s="8" t="str">
        <f>IF(D25&gt;B25,"+","-")</f>
        <v>-</v>
      </c>
      <c r="F25" s="7">
        <f>ABS(D25-B25)</f>
        <v>400000</v>
      </c>
      <c r="G25" s="6"/>
    </row>
    <row r="26" spans="1:7" ht="23.25" x14ac:dyDescent="0.5">
      <c r="A26" s="7" t="s">
        <v>30</v>
      </c>
      <c r="B26" s="7">
        <v>145000000</v>
      </c>
      <c r="C26" s="7">
        <f>[1]ประจำเดือนรวมเช็คไม่ต้องคีย์!P77</f>
        <v>6706850</v>
      </c>
      <c r="D26" s="7">
        <f>[1]ประจำเดือนรวมเช็คไม่ต้องคีย์!P79</f>
        <v>6706850</v>
      </c>
      <c r="E26" s="8" t="str">
        <f>IF(D26&gt;B26,"+","-")</f>
        <v>-</v>
      </c>
      <c r="F26" s="7">
        <f>ABS(D26-B26)</f>
        <v>138293150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4279044235.2399998</v>
      </c>
      <c r="D27" s="20">
        <f>SUM(D18:D26)</f>
        <v>4279044235.2399998</v>
      </c>
      <c r="E27" s="12" t="str">
        <f t="shared" si="2"/>
        <v>-</v>
      </c>
      <c r="F27" s="11">
        <f t="shared" si="3"/>
        <v>59220955764.760002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4483573498.6300001</v>
      </c>
      <c r="D28" s="22">
        <f>+D16+D27</f>
        <v>4483573498.6300001</v>
      </c>
      <c r="E28" s="23" t="str">
        <f>IF(D28&gt;B28,"+","-")</f>
        <v>-</v>
      </c>
      <c r="F28" s="22">
        <f>ABS(D28-B28)</f>
        <v>66016426501.370003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[1]ประจำเดือนรวมเช็คไม่ต้องคีย์!R77</f>
        <v>39026510</v>
      </c>
      <c r="D31" s="7">
        <f>[1]ประจำเดือนรวมเช็คไม่ต้องคีย์!R79</f>
        <v>39026510</v>
      </c>
      <c r="E31" s="8" t="str">
        <f t="shared" ref="E31:E37" si="4">IF(D31&gt;B31,"+","-")</f>
        <v>-</v>
      </c>
      <c r="F31" s="7">
        <f t="shared" ref="F31:F37" si="5">ABS(D31-B31)</f>
        <v>760973490</v>
      </c>
      <c r="G31" s="6"/>
    </row>
    <row r="32" spans="1:7" ht="23.25" x14ac:dyDescent="0.5">
      <c r="A32" s="7" t="s">
        <v>36</v>
      </c>
      <c r="B32" s="7">
        <v>42700000</v>
      </c>
      <c r="C32" s="7">
        <f>[1]ประจำเดือนรวมเช็คไม่ต้องคีย์!S77</f>
        <v>2646156</v>
      </c>
      <c r="D32" s="7">
        <f>[1]ประจำเดือนรวมเช็คไม่ต้องคีย์!S79</f>
        <v>2646156</v>
      </c>
      <c r="E32" s="8" t="str">
        <f t="shared" si="4"/>
        <v>-</v>
      </c>
      <c r="F32" s="7">
        <f t="shared" si="5"/>
        <v>40053844</v>
      </c>
      <c r="G32" s="6"/>
    </row>
    <row r="33" spans="1:7" ht="23.25" x14ac:dyDescent="0.5">
      <c r="A33" s="7" t="s">
        <v>37</v>
      </c>
      <c r="B33" s="7">
        <v>50000000</v>
      </c>
      <c r="C33" s="7">
        <f>[1]ประจำเดือนรวมเช็คไม่ต้องคีย์!T77</f>
        <v>2420649</v>
      </c>
      <c r="D33" s="7">
        <f>[1]ประจำเดือนรวมเช็คไม่ต้องคีย์!T79</f>
        <v>2420649</v>
      </c>
      <c r="E33" s="8" t="str">
        <f t="shared" si="4"/>
        <v>-</v>
      </c>
      <c r="F33" s="7">
        <f t="shared" si="5"/>
        <v>47579351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[1]ประจำเดือนรวมเช็คไม่ต้องคีย์!U77</f>
        <v>3413910.72</v>
      </c>
      <c r="D34" s="7">
        <f>[1]ประจำเดือนรวมเช็คไม่ต้องคีย์!U79</f>
        <v>3413910.72</v>
      </c>
      <c r="E34" s="8" t="str">
        <f t="shared" si="4"/>
        <v>-</v>
      </c>
      <c r="F34" s="7">
        <f t="shared" si="5"/>
        <v>58586089.280000001</v>
      </c>
      <c r="G34" s="6"/>
    </row>
    <row r="35" spans="1:7" ht="23.25" x14ac:dyDescent="0.5">
      <c r="A35" s="7" t="s">
        <v>39</v>
      </c>
      <c r="B35" s="7">
        <v>10000</v>
      </c>
      <c r="C35" s="7">
        <f>[1]ประจำเดือนรวมเช็คไม่ต้องคีย์!V77</f>
        <v>0</v>
      </c>
      <c r="D35" s="7">
        <f>[1]ประจำเดือนรวมเช็คไม่ต้องคีย์!V79</f>
        <v>0</v>
      </c>
      <c r="E35" s="8" t="str">
        <f t="shared" si="4"/>
        <v>-</v>
      </c>
      <c r="F35" s="7">
        <f t="shared" si="5"/>
        <v>10000</v>
      </c>
      <c r="G35" s="6"/>
    </row>
    <row r="36" spans="1:7" ht="23.25" x14ac:dyDescent="0.5">
      <c r="A36" s="7" t="s">
        <v>40</v>
      </c>
      <c r="B36" s="7">
        <v>79000000</v>
      </c>
      <c r="C36" s="7">
        <f>[1]ประจำเดือนรวมเช็คไม่ต้องคีย์!W77</f>
        <v>5295410</v>
      </c>
      <c r="D36" s="7">
        <f>[1]ประจำเดือนรวมเช็คไม่ต้องคีย์!W79</f>
        <v>5295410</v>
      </c>
      <c r="E36" s="8" t="str">
        <f t="shared" si="4"/>
        <v>-</v>
      </c>
      <c r="F36" s="7">
        <f t="shared" si="5"/>
        <v>73704590</v>
      </c>
      <c r="G36" s="6"/>
    </row>
    <row r="37" spans="1:7" ht="23.25" x14ac:dyDescent="0.5">
      <c r="A37" s="7" t="s">
        <v>41</v>
      </c>
      <c r="B37" s="24">
        <v>900000</v>
      </c>
      <c r="C37" s="7">
        <f>+[1]ประจำเดือนรวมเช็คไม่ต้องคีย์!X77</f>
        <v>72441</v>
      </c>
      <c r="D37" s="7">
        <f>[1]ประจำเดือนรวมเช็คไม่ต้องคีย์!X79</f>
        <v>72441</v>
      </c>
      <c r="E37" s="8" t="str">
        <f t="shared" si="4"/>
        <v>-</v>
      </c>
      <c r="F37" s="7">
        <f t="shared" si="5"/>
        <v>827559</v>
      </c>
      <c r="G37" s="6"/>
    </row>
    <row r="38" spans="1:7" ht="23.25" x14ac:dyDescent="0.5">
      <c r="A38" s="7" t="s">
        <v>42</v>
      </c>
      <c r="B38" s="24">
        <v>13000000</v>
      </c>
      <c r="C38" s="7">
        <f>+[1]ประจำเดือนรวมเช็คไม่ต้องคีย์!Y77</f>
        <v>1012850</v>
      </c>
      <c r="D38" s="7">
        <f>[1]ประจำเดือนรวมเช็คไม่ต้องคีย์!Y79</f>
        <v>1012850</v>
      </c>
      <c r="E38" s="8" t="str">
        <f>IF(D38&gt;B38,"+","-")</f>
        <v>-</v>
      </c>
      <c r="F38" s="7">
        <f>ABS(D38-B38)</f>
        <v>11987150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+[1]ประจำเดือนรวมเช็คไม่ต้องคีย์!Z77</f>
        <v>18500</v>
      </c>
      <c r="D39" s="7">
        <f>+[1]ประจำเดือนรวมเช็คไม่ต้องคีย์!Z79</f>
        <v>18500</v>
      </c>
      <c r="E39" s="8" t="str">
        <f t="shared" ref="E39:E55" si="6">IF(D39&gt;B39,"+","-")</f>
        <v>-</v>
      </c>
      <c r="F39" s="7">
        <f t="shared" ref="F39:F55" si="7">ABS(D39-B39)</f>
        <v>241500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+[1]ประจำเดือนรวมเช็คไม่ต้องคีย์!AA77</f>
        <v>5500</v>
      </c>
      <c r="D40" s="7">
        <f>+[1]ประจำเดือนรวมเช็คไม่ต้องคีย์!AA79</f>
        <v>5500</v>
      </c>
      <c r="E40" s="8" t="str">
        <f t="shared" si="6"/>
        <v>-</v>
      </c>
      <c r="F40" s="7">
        <f t="shared" si="7"/>
        <v>24500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+[1]ประจำเดือนรวมเช็คไม่ต้องคีย์!AB77</f>
        <v>0</v>
      </c>
      <c r="D41" s="7">
        <f>+[1]ประจำเดือนรวมเช็คไม่ต้องคีย์!AB79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+[1]ประจำเดือนรวมเช็คไม่ต้องคีย์!AC77</f>
        <v>0</v>
      </c>
      <c r="D42" s="7">
        <f>+[1]ประจำเดือนรวมเช็คไม่ต้องคีย์!AC79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+[1]ประจำเดือนรวมเช็คไม่ต้องคีย์!AD77</f>
        <v>0</v>
      </c>
      <c r="D50" s="7">
        <f>+[1]ประจำเดือนรวมเช็คไม่ต้องคีย์!AD79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+[1]ประจำเดือนรวมเช็คไม่ต้องคีย์!AE77</f>
        <v>0</v>
      </c>
      <c r="D51" s="7">
        <f>+[1]ประจำเดือนรวมเช็คไม่ต้องคีย์!AE79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+[1]ประจำเดือนรวมเช็คไม่ต้องคีย์!AF77</f>
        <v>6582400</v>
      </c>
      <c r="D52" s="7">
        <f>+[1]ประจำเดือนรวมเช็คไม่ต้องคีย์!AF79</f>
        <v>6582400</v>
      </c>
      <c r="E52" s="8" t="str">
        <f t="shared" si="6"/>
        <v>-</v>
      </c>
      <c r="F52" s="7">
        <f t="shared" si="7"/>
        <v>68417600</v>
      </c>
      <c r="G52" s="6"/>
    </row>
    <row r="53" spans="1:7" s="9" customFormat="1" ht="23.25" x14ac:dyDescent="0.5">
      <c r="A53" s="7" t="s">
        <v>53</v>
      </c>
      <c r="B53" s="7">
        <v>400000</v>
      </c>
      <c r="C53" s="7">
        <f>+[1]ประจำเดือนรวมเช็คไม่ต้องคีย์!AG79</f>
        <v>4196.25</v>
      </c>
      <c r="D53" s="7">
        <f>+[1]ประจำเดือนรวมเช็คไม่ต้องคีย์!AG79</f>
        <v>4196.25</v>
      </c>
      <c r="E53" s="8" t="str">
        <f>IF(D53&gt;B53,"+","-")</f>
        <v>-</v>
      </c>
      <c r="F53" s="7">
        <f>ABS(D53-B53)</f>
        <v>395803.75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+[1]ประจำเดือนรวมเช็คไม่ต้องคีย์!AH77</f>
        <v>0</v>
      </c>
      <c r="D54" s="7">
        <f>+[1]ประจำเดือนรวมเช็คไม่ต้องคีย์!AH79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60498522.969999999</v>
      </c>
      <c r="D55" s="11">
        <f>SUM(D31:D42)+SUM(D49:D54)</f>
        <v>60498522.969999999</v>
      </c>
      <c r="E55" s="12" t="str">
        <f t="shared" si="6"/>
        <v>-</v>
      </c>
      <c r="F55" s="11">
        <f t="shared" si="7"/>
        <v>2273501477.0300002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57</v>
      </c>
      <c r="B57" s="7">
        <v>126000000</v>
      </c>
      <c r="C57" s="7">
        <f>[1]ประจำเดือนรวมเช็คไม่ต้องคีย์!AI77</f>
        <v>12928634.199999999</v>
      </c>
      <c r="D57" s="7">
        <f>[1]ประจำเดือนรวมเช็คไม่ต้องคีย์!AI79</f>
        <v>12928634.199999999</v>
      </c>
      <c r="E57" s="8" t="str">
        <f>IF(D57&gt;B57,"+","-")</f>
        <v>-</v>
      </c>
      <c r="F57" s="7">
        <f>ABS(D57-B57)</f>
        <v>113071365.8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[1]ประจำเดือนรวมเช็คไม่ต้องคีย์!AJ77</f>
        <v>1717390</v>
      </c>
      <c r="D58" s="7">
        <f>[1]ประจำเดือนรวมเช็คไม่ต้องคีย์!AJ79</f>
        <v>1717390</v>
      </c>
      <c r="E58" s="8" t="str">
        <f t="shared" ref="E58:E63" si="8">IF(D58&gt;B58,"+","-")</f>
        <v>-</v>
      </c>
      <c r="F58" s="7">
        <f t="shared" ref="F58:F63" si="9">ABS(D58-B58)</f>
        <v>18282610</v>
      </c>
      <c r="G58" s="6"/>
    </row>
    <row r="59" spans="1:7" ht="23.25" x14ac:dyDescent="0.5">
      <c r="A59" s="7" t="s">
        <v>59</v>
      </c>
      <c r="B59" s="7">
        <v>200000</v>
      </c>
      <c r="C59" s="7">
        <f>[1]ประจำเดือนรวมเช็คไม่ต้องคีย์!AK77</f>
        <v>13790</v>
      </c>
      <c r="D59" s="7">
        <f>[1]ประจำเดือนรวมเช็คไม่ต้องคีย์!AK79</f>
        <v>13790</v>
      </c>
      <c r="E59" s="8" t="str">
        <f t="shared" si="8"/>
        <v>-</v>
      </c>
      <c r="F59" s="7">
        <f t="shared" si="9"/>
        <v>186210</v>
      </c>
      <c r="G59" s="6"/>
    </row>
    <row r="60" spans="1:7" ht="23.25" x14ac:dyDescent="0.5">
      <c r="A60" s="7" t="s">
        <v>60</v>
      </c>
      <c r="B60" s="7">
        <v>1800000</v>
      </c>
      <c r="C60" s="7">
        <f>[1]ประจำเดือนรวมเช็คไม่ต้องคีย์!AL77</f>
        <v>210000</v>
      </c>
      <c r="D60" s="7">
        <f>[1]ประจำเดือนรวมเช็คไม่ต้องคีย์!AL79</f>
        <v>210000</v>
      </c>
      <c r="E60" s="8" t="str">
        <f t="shared" si="8"/>
        <v>-</v>
      </c>
      <c r="F60" s="7">
        <f t="shared" si="9"/>
        <v>1590000</v>
      </c>
      <c r="G60" s="6"/>
    </row>
    <row r="61" spans="1:7" ht="23.25" x14ac:dyDescent="0.5">
      <c r="A61" s="7" t="s">
        <v>61</v>
      </c>
      <c r="B61" s="7">
        <v>300000</v>
      </c>
      <c r="C61" s="7">
        <f>[1]ประจำเดือนรวมเช็คไม่ต้องคีย์!AM77</f>
        <v>16500</v>
      </c>
      <c r="D61" s="7">
        <f>[1]ประจำเดือนรวมเช็คไม่ต้องคีย์!AM79</f>
        <v>16500</v>
      </c>
      <c r="E61" s="8" t="str">
        <f t="shared" si="8"/>
        <v>-</v>
      </c>
      <c r="F61" s="7">
        <f t="shared" si="9"/>
        <v>283500</v>
      </c>
      <c r="G61" s="6"/>
    </row>
    <row r="62" spans="1:7" ht="23.25" x14ac:dyDescent="0.5">
      <c r="A62" s="7" t="s">
        <v>62</v>
      </c>
      <c r="B62" s="7">
        <v>1000000</v>
      </c>
      <c r="C62" s="7">
        <f>+[1]ประจำเดือนรวมเช็คไม่ต้องคีย์!AN77</f>
        <v>299600</v>
      </c>
      <c r="D62" s="7">
        <f>[1]ประจำเดือนรวมเช็คไม่ต้องคีย์!AN79</f>
        <v>299600</v>
      </c>
      <c r="E62" s="8" t="str">
        <f t="shared" si="8"/>
        <v>-</v>
      </c>
      <c r="F62" s="7">
        <f t="shared" si="9"/>
        <v>700400</v>
      </c>
      <c r="G62" s="6"/>
    </row>
    <row r="63" spans="1:7" ht="23.25" x14ac:dyDescent="0.5">
      <c r="A63" s="7" t="s">
        <v>63</v>
      </c>
      <c r="B63" s="7">
        <v>10700000</v>
      </c>
      <c r="C63" s="7">
        <f>+[1]ประจำเดือนรวมเช็คไม่ต้องคีย์!AO77</f>
        <v>1249749</v>
      </c>
      <c r="D63" s="7">
        <f>[1]ประจำเดือนรวมเช็คไม่ต้องคีย์!AO79</f>
        <v>1249749</v>
      </c>
      <c r="E63" s="8" t="str">
        <f t="shared" si="8"/>
        <v>-</v>
      </c>
      <c r="F63" s="7">
        <f t="shared" si="9"/>
        <v>9450251</v>
      </c>
      <c r="G63" s="6"/>
    </row>
    <row r="64" spans="1:7" ht="23.25" x14ac:dyDescent="0.5">
      <c r="A64" s="7" t="s">
        <v>64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16435663.199999999</v>
      </c>
      <c r="D65" s="11">
        <f>SUM(D57:D63)</f>
        <v>16435663.199999999</v>
      </c>
      <c r="E65" s="12" t="str">
        <f>IF(D65&gt;B65,"+","-")</f>
        <v>-</v>
      </c>
      <c r="F65" s="11">
        <f>ABS(D65-B65)</f>
        <v>143564336.80000001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[1]ประจำเดือนรวมเช็คไม่ต้องคีย์!AP77</f>
        <v>7855054</v>
      </c>
      <c r="D67" s="7">
        <f>[1]ประจำเดือนรวมเช็คไม่ต้องคีย์!AP79</f>
        <v>7855054</v>
      </c>
      <c r="E67" s="8" t="str">
        <f>IF(D67&gt;B67,"+","-")</f>
        <v>-</v>
      </c>
      <c r="F67" s="7">
        <f>ABS(D67-B67)</f>
        <v>92144946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7855054</v>
      </c>
      <c r="D68" s="11">
        <f>D67</f>
        <v>7855054</v>
      </c>
      <c r="E68" s="12" t="str">
        <f t="shared" ref="E68:E82" si="10">IF(D68&gt;B68,"+","-")</f>
        <v>-</v>
      </c>
      <c r="F68" s="11">
        <f>ABS(D68-B68)</f>
        <v>92144946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[1]ประจำเดือนรวมเช็คไม่ต้องคีย์!AR77</f>
        <v>1505250</v>
      </c>
      <c r="D70" s="7">
        <f>[1]ประจำเดือนรวมเช็คไม่ต้องคีย์!AR79</f>
        <v>1505250</v>
      </c>
      <c r="E70" s="8" t="str">
        <f t="shared" si="10"/>
        <v>-</v>
      </c>
      <c r="F70" s="7">
        <f t="shared" ref="F70:F82" si="11">ABS(D70-B70)</f>
        <v>10494750</v>
      </c>
      <c r="G70" s="6"/>
    </row>
    <row r="71" spans="1:7" ht="23.25" x14ac:dyDescent="0.5">
      <c r="A71" s="7" t="s">
        <v>71</v>
      </c>
      <c r="B71" s="7">
        <v>500000</v>
      </c>
      <c r="C71" s="7">
        <f>[1]ประจำเดือนรวมเช็คไม่ต้องคีย์!AS77</f>
        <v>25100</v>
      </c>
      <c r="D71" s="7">
        <f>[1]ประจำเดือนรวมเช็คไม่ต้องคีย์!AS79</f>
        <v>25100</v>
      </c>
      <c r="E71" s="8" t="str">
        <f t="shared" si="10"/>
        <v>-</v>
      </c>
      <c r="F71" s="7">
        <f t="shared" si="11"/>
        <v>474900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[1]ประจำเดือนรวมเช็คไม่ต้องคีย์!AT77</f>
        <v>38450</v>
      </c>
      <c r="D72" s="7">
        <f>[1]ประจำเดือนรวมเช็คไม่ต้องคีย์!AT79</f>
        <v>38450</v>
      </c>
      <c r="E72" s="8" t="str">
        <f t="shared" si="10"/>
        <v>-</v>
      </c>
      <c r="F72" s="7">
        <f t="shared" si="11"/>
        <v>961550</v>
      </c>
      <c r="G72" s="6"/>
    </row>
    <row r="73" spans="1:7" ht="23.25" x14ac:dyDescent="0.5">
      <c r="A73" s="7" t="s">
        <v>73</v>
      </c>
      <c r="B73" s="7">
        <v>4000000</v>
      </c>
      <c r="C73" s="7">
        <f>[1]ประจำเดือนรวมเช็คไม่ต้องคีย์!AU77</f>
        <v>409802</v>
      </c>
      <c r="D73" s="7">
        <f>[1]ประจำเดือนรวมเช็คไม่ต้องคีย์!AU79</f>
        <v>409802</v>
      </c>
      <c r="E73" s="8" t="str">
        <f t="shared" si="10"/>
        <v>-</v>
      </c>
      <c r="F73" s="7">
        <f t="shared" si="11"/>
        <v>3590198</v>
      </c>
      <c r="G73" s="6"/>
    </row>
    <row r="74" spans="1:7" ht="23.25" x14ac:dyDescent="0.5">
      <c r="A74" s="7" t="s">
        <v>74</v>
      </c>
      <c r="B74" s="7">
        <v>4000000</v>
      </c>
      <c r="C74" s="7">
        <f>[1]ประจำเดือนรวมเช็คไม่ต้องคีย์!AV77</f>
        <v>51450</v>
      </c>
      <c r="D74" s="7">
        <f>[1]ประจำเดือนรวมเช็คไม่ต้องคีย์!AV79</f>
        <v>51450</v>
      </c>
      <c r="E74" s="8" t="str">
        <f t="shared" si="10"/>
        <v>-</v>
      </c>
      <c r="F74" s="7">
        <f t="shared" si="11"/>
        <v>3948550</v>
      </c>
      <c r="G74" s="6"/>
    </row>
    <row r="75" spans="1:7" ht="23.25" x14ac:dyDescent="0.5">
      <c r="A75" s="7" t="s">
        <v>75</v>
      </c>
      <c r="B75" s="7">
        <v>100000</v>
      </c>
      <c r="C75" s="7">
        <f>[1]ประจำเดือนรวมเช็คไม่ต้องคีย์!AW77</f>
        <v>0</v>
      </c>
      <c r="D75" s="7">
        <f>[1]ประจำเดือนรวมเช็คไม่ต้องคีย์!AW79</f>
        <v>0</v>
      </c>
      <c r="E75" s="8" t="str">
        <f t="shared" si="10"/>
        <v>-</v>
      </c>
      <c r="F75" s="7">
        <f t="shared" si="11"/>
        <v>100000</v>
      </c>
      <c r="G75" s="6"/>
    </row>
    <row r="76" spans="1:7" ht="23.25" x14ac:dyDescent="0.5">
      <c r="A76" s="7" t="s">
        <v>76</v>
      </c>
      <c r="B76" s="7">
        <v>6700000</v>
      </c>
      <c r="C76" s="7">
        <f>[1]ประจำเดือนรวมเช็คไม่ต้องคีย์!AX77</f>
        <v>907750</v>
      </c>
      <c r="D76" s="7">
        <f>[1]ประจำเดือนรวมเช็คไม่ต้องคีย์!AX79</f>
        <v>907750</v>
      </c>
      <c r="E76" s="8" t="str">
        <f>IF(D76&gt;B76,"+","-")</f>
        <v>-</v>
      </c>
      <c r="F76" s="7">
        <f>ABS(D76-B76)</f>
        <v>5792250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[1]ประจำเดือนรวมเช็คไม่ต้องคีย์!AY79</f>
        <v>644345</v>
      </c>
      <c r="D77" s="7">
        <f>[1]ประจำเดือนรวมเช็คไม่ต้องคีย์!AY79</f>
        <v>644345</v>
      </c>
      <c r="E77" s="8" t="str">
        <f>IF(D77&gt;B77,"+","-")</f>
        <v>-</v>
      </c>
      <c r="F77" s="7">
        <f>ABS(D77-B77)</f>
        <v>12355655</v>
      </c>
      <c r="G77" s="6"/>
    </row>
    <row r="78" spans="1:7" ht="23.25" x14ac:dyDescent="0.5">
      <c r="A78" s="7" t="s">
        <v>78</v>
      </c>
      <c r="B78" s="7">
        <v>20000</v>
      </c>
      <c r="C78" s="7">
        <f>[1]ประจำเดือนรวมเช็คไม่ต้องคีย์!AZ77</f>
        <v>0</v>
      </c>
      <c r="D78" s="7">
        <f>[1]ประจำเดือนรวมเช็คไม่ต้องคีย์!AZ79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[1]ประจำเดือนรวมเช็คไม่ต้องคีย์!BA77</f>
        <v>357520</v>
      </c>
      <c r="D79" s="7">
        <f>[1]ประจำเดือนรวมเช็คไม่ต้องคีย์!BA79</f>
        <v>357520</v>
      </c>
      <c r="E79" s="8" t="str">
        <f t="shared" si="10"/>
        <v>-</v>
      </c>
      <c r="F79" s="7">
        <f t="shared" si="11"/>
        <v>14142480</v>
      </c>
      <c r="G79" s="6"/>
    </row>
    <row r="80" spans="1:7" ht="23.25" x14ac:dyDescent="0.5">
      <c r="A80" s="7" t="s">
        <v>80</v>
      </c>
      <c r="B80" s="7">
        <v>80000</v>
      </c>
      <c r="C80" s="7">
        <f>[1]ประจำเดือนรวมเช็คไม่ต้องคีย์!BB77</f>
        <v>9415</v>
      </c>
      <c r="D80" s="7">
        <f>[1]ประจำเดือนรวมเช็คไม่ต้องคีย์!BB79</f>
        <v>9415</v>
      </c>
      <c r="E80" s="8" t="str">
        <f t="shared" si="10"/>
        <v>-</v>
      </c>
      <c r="F80" s="7">
        <f t="shared" si="11"/>
        <v>70585</v>
      </c>
      <c r="G80" s="6"/>
    </row>
    <row r="81" spans="1:7" ht="23.25" x14ac:dyDescent="0.5">
      <c r="A81" s="7" t="s">
        <v>81</v>
      </c>
      <c r="B81" s="7">
        <v>100000</v>
      </c>
      <c r="C81" s="7">
        <f>+[1]ประจำเดือนรวมเช็คไม่ต้องคีย์!BC77</f>
        <v>870</v>
      </c>
      <c r="D81" s="7">
        <f>[1]ประจำเดือนรวมเช็คไม่ต้องคีย์!BC79</f>
        <v>870</v>
      </c>
      <c r="E81" s="8" t="str">
        <f t="shared" si="10"/>
        <v>-</v>
      </c>
      <c r="F81" s="7">
        <f t="shared" si="11"/>
        <v>99130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3949952</v>
      </c>
      <c r="D82" s="11">
        <f>SUM(D70:D81)</f>
        <v>3949952</v>
      </c>
      <c r="E82" s="12" t="str">
        <f t="shared" si="10"/>
        <v>-</v>
      </c>
      <c r="F82" s="11">
        <f t="shared" si="11"/>
        <v>52050048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88739192.170000002</v>
      </c>
      <c r="D83" s="22">
        <f>+D82+D68+D65+D55</f>
        <v>88739192.170000002</v>
      </c>
      <c r="E83" s="23" t="str">
        <f>IF(D83&gt;B83,"+","-")</f>
        <v>-</v>
      </c>
      <c r="F83" s="22">
        <f>ABS(D83-B83)</f>
        <v>2561260807.8299999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[1]ประจำเดือนรวมเช็คไม่ต้องคีย์!BE77</f>
        <v>9434930.9000000004</v>
      </c>
      <c r="D94" s="7">
        <f>[1]ประจำเดือนรวมเช็คไม่ต้องคีย์!BE79</f>
        <v>9434930.9000000004</v>
      </c>
      <c r="E94" s="8" t="str">
        <f>IF(D94&gt;B94,"+","-")</f>
        <v>-</v>
      </c>
      <c r="F94" s="7">
        <f>ABS(D94-B94)</f>
        <v>267565069.09999999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[1]ประจำเดือนรวมเช็คไม่ต้องคีย์!BF77</f>
        <v>11289037.5</v>
      </c>
      <c r="D95" s="7">
        <f>[1]ประจำเดือนรวมเช็คไม่ต้องคีย์!BF79</f>
        <v>11289037.5</v>
      </c>
      <c r="E95" s="8" t="str">
        <f>IF(D95&gt;B95,"+","-")</f>
        <v>-</v>
      </c>
      <c r="F95" s="7">
        <f>ABS(D95-B95)</f>
        <v>11675962.5</v>
      </c>
      <c r="G95" s="6"/>
    </row>
    <row r="96" spans="1:7" ht="23.25" x14ac:dyDescent="0.5">
      <c r="A96" s="18" t="s">
        <v>88</v>
      </c>
      <c r="B96" s="7">
        <v>800000000</v>
      </c>
      <c r="C96" s="7">
        <f>[1]ประจำเดือนรวมเช็คไม่ต้องคีย์!BG77</f>
        <v>42029797.960000001</v>
      </c>
      <c r="D96" s="7">
        <f>[1]ประจำเดือนรวมเช็คไม่ต้องคีย์!BG79</f>
        <v>42029797.960000001</v>
      </c>
      <c r="E96" s="8" t="str">
        <f>IF(D96&gt;B96,"+","-")</f>
        <v>-</v>
      </c>
      <c r="F96" s="7">
        <f>ABS(D96-B96)</f>
        <v>757970202.03999996</v>
      </c>
      <c r="G96" s="6"/>
    </row>
    <row r="97" spans="1:7" ht="23.25" x14ac:dyDescent="0.5">
      <c r="A97" s="18" t="s">
        <v>89</v>
      </c>
      <c r="B97" s="7">
        <v>35000</v>
      </c>
      <c r="C97" s="7">
        <f>[1]ประจำเดือนรวมเช็คไม่ต้องคีย์!BH77</f>
        <v>0</v>
      </c>
      <c r="D97" s="7">
        <f>[1]ประจำเดือนรวมเช็คไม่ต้องคีย์!BH79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62753766.359999999</v>
      </c>
      <c r="D98" s="11">
        <f>SUM(D94:D97)</f>
        <v>62753766.359999999</v>
      </c>
      <c r="E98" s="12" t="str">
        <f>IF(D98&gt;B98,"+","-")</f>
        <v>-</v>
      </c>
      <c r="F98" s="11">
        <f>ABS(D98-B98)</f>
        <v>1037246233.64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[1]ประจำเดือนรวมเช็คไม่ต้องคีย์!BJ77</f>
        <v>0</v>
      </c>
      <c r="D101" s="7">
        <f>[1]ประจำเดือนรวมเช็คไม่ต้องคีย์!BJ79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[1]ประจำเดือนรวมเช็คไม่ต้องคีย์!BK77</f>
        <v>0</v>
      </c>
      <c r="D102" s="7">
        <f>[1]ประจำเดือนรวมเช็คไม่ต้องคีย์!BK79</f>
        <v>0</v>
      </c>
      <c r="E102" s="8" t="str">
        <f>IF(D102&gt;B102,"+","-")</f>
        <v>-</v>
      </c>
      <c r="F102" s="7">
        <f>ABS(D102-B102)</f>
        <v>1800000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0</v>
      </c>
      <c r="E104" s="23" t="str">
        <f>IF(D104&gt;B104,"+","-")</f>
        <v>-</v>
      </c>
      <c r="F104" s="22">
        <f>SUM(F101:F102)</f>
        <v>50000000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4"/>
      <c r="G105" s="6"/>
    </row>
    <row r="106" spans="1:7" ht="23.25" x14ac:dyDescent="0.5">
      <c r="A106" s="18" t="s">
        <v>98</v>
      </c>
      <c r="B106" s="7">
        <v>240000000</v>
      </c>
      <c r="C106" s="7">
        <f>[1]ประจำเดือนรวมเช็คไม่ต้องคีย์!BM77</f>
        <v>30981748.880000006</v>
      </c>
      <c r="D106" s="7">
        <f>[1]ประจำเดือนรวมเช็คไม่ต้องคีย์!BM79</f>
        <v>30981748.880000006</v>
      </c>
      <c r="E106" s="8" t="str">
        <f t="shared" ref="E106:E113" si="12">IF(D106&gt;B106,"+","-")</f>
        <v>-</v>
      </c>
      <c r="F106" s="7">
        <f t="shared" ref="F106:F113" si="13">ABS(D106-B106)</f>
        <v>209018251.12</v>
      </c>
      <c r="G106" s="6"/>
    </row>
    <row r="107" spans="1:7" ht="23.25" x14ac:dyDescent="0.5">
      <c r="A107" s="18" t="s">
        <v>99</v>
      </c>
      <c r="B107" s="7">
        <v>20000000</v>
      </c>
      <c r="C107" s="7">
        <f>[1]ประจำเดือนรวมเช็คไม่ต้องคีย์!BN77</f>
        <v>349200</v>
      </c>
      <c r="D107" s="7">
        <f>[1]ประจำเดือนรวมเช็คไม่ต้องคีย์!BN79</f>
        <v>349200</v>
      </c>
      <c r="E107" s="8" t="str">
        <f t="shared" si="12"/>
        <v>-</v>
      </c>
      <c r="F107" s="7">
        <f t="shared" si="13"/>
        <v>19650800</v>
      </c>
      <c r="G107" s="6"/>
    </row>
    <row r="108" spans="1:7" ht="23.25" x14ac:dyDescent="0.5">
      <c r="A108" s="18" t="s">
        <v>100</v>
      </c>
      <c r="B108" s="7">
        <v>750000000</v>
      </c>
      <c r="C108" s="7">
        <f>+[1]ประจำเดือนรวมเช็คไม่ต้องคีย์!BO77</f>
        <v>21263213.510000002</v>
      </c>
      <c r="D108" s="7">
        <f>+[1]ประจำเดือนรวมเช็คไม่ต้องคีย์!BO79</f>
        <v>21263213.510000002</v>
      </c>
      <c r="E108" s="8" t="str">
        <f>IF(D108&gt;B108,"+","-")</f>
        <v>-</v>
      </c>
      <c r="F108" s="7">
        <f>ABS(D108-B108)</f>
        <v>728736786.49000001</v>
      </c>
      <c r="G108" s="6"/>
    </row>
    <row r="109" spans="1:7" ht="23.25" x14ac:dyDescent="0.5">
      <c r="A109" s="18" t="s">
        <v>101</v>
      </c>
      <c r="B109" s="7">
        <v>70000000</v>
      </c>
      <c r="C109" s="7">
        <f>+[1]ประจำเดือนรวมเช็คไม่ต้องคีย์!BP77</f>
        <v>230569</v>
      </c>
      <c r="D109" s="7">
        <f>+[1]ประจำเดือนรวมเช็คไม่ต้องคีย์!BP79</f>
        <v>230569</v>
      </c>
      <c r="E109" s="8" t="str">
        <f t="shared" si="12"/>
        <v>-</v>
      </c>
      <c r="F109" s="7">
        <f t="shared" si="13"/>
        <v>69769431</v>
      </c>
      <c r="G109" s="6"/>
    </row>
    <row r="110" spans="1:7" ht="23.25" x14ac:dyDescent="0.5">
      <c r="A110" s="18" t="s">
        <v>102</v>
      </c>
      <c r="B110" s="7">
        <v>40000000</v>
      </c>
      <c r="C110" s="7">
        <f>+[1]ประจำเดือนรวมเช็คไม่ต้องคีย์!BQ77</f>
        <v>514800</v>
      </c>
      <c r="D110" s="7">
        <f>+[1]ประจำเดือนรวมเช็คไม่ต้องคีย์!BQ79</f>
        <v>514800</v>
      </c>
      <c r="E110" s="8" t="str">
        <f t="shared" si="12"/>
        <v>-</v>
      </c>
      <c r="F110" s="7">
        <f t="shared" si="13"/>
        <v>39485200</v>
      </c>
      <c r="G110" s="6"/>
    </row>
    <row r="111" spans="1:7" ht="23.25" x14ac:dyDescent="0.5">
      <c r="A111" s="18" t="s">
        <v>103</v>
      </c>
      <c r="B111" s="7">
        <v>80000000</v>
      </c>
      <c r="C111" s="7">
        <f>+[1]ประจำเดือนรวมเช็คไม่ต้องคีย์!BR77</f>
        <v>22519.39</v>
      </c>
      <c r="D111" s="7">
        <f>+[1]ประจำเดือนรวมเช็คไม่ต้องคีย์!BR79</f>
        <v>22519.39</v>
      </c>
      <c r="E111" s="8" t="str">
        <f>IF(D111&gt;B111,"+","-")</f>
        <v>-</v>
      </c>
      <c r="F111" s="7">
        <f>ABS(D111-B111)</f>
        <v>79977480.609999999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53362050.780000009</v>
      </c>
      <c r="D112" s="11">
        <f>SUM(D106:D111)</f>
        <v>53362050.780000009</v>
      </c>
      <c r="E112" s="12" t="str">
        <f t="shared" si="12"/>
        <v>-</v>
      </c>
      <c r="F112" s="11">
        <f t="shared" si="13"/>
        <v>1146637949.22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4688428507.9399996</v>
      </c>
      <c r="D113" s="11">
        <f>+D28+D83+D98+D104+D112</f>
        <v>4688428507.9399996</v>
      </c>
      <c r="E113" s="12" t="str">
        <f t="shared" si="12"/>
        <v>-</v>
      </c>
      <c r="F113" s="11">
        <f t="shared" si="13"/>
        <v>70811571492.059998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+[1]ประจำเดือนรวมเช็คไม่ต้องคีย์!BY77</f>
        <v>0</v>
      </c>
      <c r="D115" s="22">
        <f>[1]ประจำเดือนรวมเช็คไม่ต้องคีย์!BY79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4688428507.9399996</v>
      </c>
      <c r="D117" s="11">
        <f>+D113+D116</f>
        <v>4688428507.9399996</v>
      </c>
      <c r="E117" s="12" t="str">
        <f>IF(D117&gt;B117,"+","-")</f>
        <v>-</v>
      </c>
      <c r="F117" s="11">
        <f>ABS(D117-B117)</f>
        <v>70811571492.059998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A121" s="45"/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>
      <selection sqref="A1:XFD104857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3.25" x14ac:dyDescent="0.45">
      <c r="A2" s="50" t="s">
        <v>120</v>
      </c>
      <c r="B2" s="50"/>
      <c r="C2" s="50"/>
      <c r="D2" s="50"/>
      <c r="E2" s="50"/>
      <c r="F2" s="50"/>
    </row>
    <row r="3" spans="1:7" ht="14.25" x14ac:dyDescent="0.2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v>469862.57</v>
      </c>
      <c r="D9" s="7">
        <v>17602256.960000001</v>
      </c>
      <c r="E9" s="8" t="str">
        <f>IF(D9&gt;B9,"+","-")</f>
        <v>+</v>
      </c>
      <c r="F9" s="7">
        <f>ABS(D9-B9)</f>
        <v>9602256.9600000009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v>33783223.880000003</v>
      </c>
      <c r="D10" s="7">
        <v>467775166.93000001</v>
      </c>
      <c r="E10" s="8" t="str">
        <f t="shared" ref="E10:E16" si="0">IF(D10&gt;B10,"+","-")</f>
        <v>-</v>
      </c>
      <c r="F10" s="7">
        <f t="shared" ref="F10:F16" si="1">ABS(D10-B10)</f>
        <v>132224833.06999999</v>
      </c>
      <c r="G10" s="6"/>
    </row>
    <row r="11" spans="1:7" ht="23.25" x14ac:dyDescent="0.5">
      <c r="A11" s="7" t="s">
        <v>15</v>
      </c>
      <c r="B11" s="7">
        <v>1000000000</v>
      </c>
      <c r="C11" s="7">
        <v>71076579.980000004</v>
      </c>
      <c r="D11" s="7">
        <v>979723417.53999996</v>
      </c>
      <c r="E11" s="8" t="str">
        <f t="shared" si="0"/>
        <v>-</v>
      </c>
      <c r="F11" s="7">
        <f t="shared" si="1"/>
        <v>20276582.460000038</v>
      </c>
      <c r="G11" s="6"/>
    </row>
    <row r="12" spans="1:7" ht="23.25" x14ac:dyDescent="0.5">
      <c r="A12" s="7" t="s">
        <v>16</v>
      </c>
      <c r="B12" s="7">
        <v>1000000</v>
      </c>
      <c r="C12" s="7">
        <v>47982</v>
      </c>
      <c r="D12" s="7">
        <v>593475</v>
      </c>
      <c r="E12" s="8" t="str">
        <f t="shared" si="0"/>
        <v>-</v>
      </c>
      <c r="F12" s="7">
        <f t="shared" si="1"/>
        <v>406525</v>
      </c>
      <c r="G12" s="6"/>
    </row>
    <row r="13" spans="1:7" ht="23.25" x14ac:dyDescent="0.5">
      <c r="A13" s="7" t="s">
        <v>17</v>
      </c>
      <c r="B13" s="7">
        <v>240000000</v>
      </c>
      <c r="C13" s="7">
        <v>14609560.08</v>
      </c>
      <c r="D13" s="7">
        <v>154435521.69999999</v>
      </c>
      <c r="E13" s="8" t="str">
        <f t="shared" si="0"/>
        <v>-</v>
      </c>
      <c r="F13" s="7">
        <f t="shared" si="1"/>
        <v>85564478.300000012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v>142013768.19999999</v>
      </c>
      <c r="D15" s="7">
        <v>1733561479.53</v>
      </c>
      <c r="E15" s="8" t="str">
        <f>IF(D15&gt;B15,"+","-")</f>
        <v>-</v>
      </c>
      <c r="F15" s="7">
        <f>ABS(D15-B15)</f>
        <v>3381438520.4700003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v>419276310.70999998</v>
      </c>
      <c r="D16" s="11">
        <f>SUM(D9:D15)</f>
        <v>3353691317.6599998</v>
      </c>
      <c r="E16" s="12" t="str">
        <f t="shared" si="0"/>
        <v>-</v>
      </c>
      <c r="F16" s="11">
        <f t="shared" si="1"/>
        <v>3646308682.3400002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v>2595644804.27</v>
      </c>
      <c r="D18" s="7">
        <v>23830352351.139999</v>
      </c>
      <c r="E18" s="8" t="str">
        <f t="shared" ref="E18:E27" si="2">IF(D18&gt;B18,"+","-")</f>
        <v>-</v>
      </c>
      <c r="F18" s="7">
        <f t="shared" ref="F18:F27" si="3">ABS(D18-B18)</f>
        <v>4269647648.8600006</v>
      </c>
      <c r="G18" s="6"/>
    </row>
    <row r="19" spans="1:7" ht="23.25" x14ac:dyDescent="0.5">
      <c r="A19" s="7" t="s">
        <v>23</v>
      </c>
      <c r="B19" s="13">
        <v>13700000000</v>
      </c>
      <c r="C19" s="47">
        <v>613353413.61000001</v>
      </c>
      <c r="D19" s="7">
        <v>15882162816.27</v>
      </c>
      <c r="E19" s="14" t="str">
        <f t="shared" si="2"/>
        <v>+</v>
      </c>
      <c r="F19" s="7">
        <f t="shared" si="3"/>
        <v>2182162816.2700005</v>
      </c>
      <c r="G19" s="6"/>
    </row>
    <row r="20" spans="1:7" ht="23.25" x14ac:dyDescent="0.5">
      <c r="A20" s="7" t="s">
        <v>24</v>
      </c>
      <c r="B20" s="13">
        <v>4600000000</v>
      </c>
      <c r="C20" s="7">
        <v>346279917.55000001</v>
      </c>
      <c r="D20" s="7">
        <v>3910693433.8600001</v>
      </c>
      <c r="E20" s="8" t="str">
        <f t="shared" si="2"/>
        <v>-</v>
      </c>
      <c r="F20" s="7">
        <f t="shared" si="3"/>
        <v>689306566.13999987</v>
      </c>
      <c r="G20" s="6"/>
    </row>
    <row r="21" spans="1:7" ht="23.25" x14ac:dyDescent="0.5">
      <c r="A21" s="7" t="s">
        <v>25</v>
      </c>
      <c r="B21" s="15">
        <v>13200000000</v>
      </c>
      <c r="C21" s="7">
        <v>696500163</v>
      </c>
      <c r="D21" s="16">
        <v>8335996061</v>
      </c>
      <c r="E21" s="8" t="str">
        <f t="shared" si="2"/>
        <v>-</v>
      </c>
      <c r="F21" s="17">
        <f t="shared" si="3"/>
        <v>4864003939</v>
      </c>
      <c r="G21" s="6"/>
    </row>
    <row r="22" spans="1:7" ht="23.25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v>35032700.5</v>
      </c>
      <c r="D23" s="7">
        <v>2530123928.2600002</v>
      </c>
      <c r="E23" s="8" t="str">
        <f>IF(D23&gt;B23,"+","-")</f>
        <v>-</v>
      </c>
      <c r="F23" s="7">
        <f>ABS(D23-B23)</f>
        <v>1219876071.7399998</v>
      </c>
      <c r="G23" s="6"/>
    </row>
    <row r="24" spans="1:7" ht="23.25" x14ac:dyDescent="0.5">
      <c r="A24" s="7" t="s">
        <v>28</v>
      </c>
      <c r="B24" s="7">
        <v>4600000</v>
      </c>
      <c r="C24" s="47">
        <v>50141</v>
      </c>
      <c r="D24" s="7">
        <v>2990404.58</v>
      </c>
      <c r="E24" s="8" t="str">
        <f>IF(D24&gt;B24,"+","-")</f>
        <v>-</v>
      </c>
      <c r="F24" s="7">
        <f>ABS(D24-B24)</f>
        <v>1609595.42</v>
      </c>
      <c r="G24" s="6"/>
    </row>
    <row r="25" spans="1:7" ht="23.25" x14ac:dyDescent="0.5">
      <c r="A25" s="7" t="s">
        <v>29</v>
      </c>
      <c r="B25" s="7">
        <v>400000</v>
      </c>
      <c r="C25" s="47" t="s">
        <v>8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x14ac:dyDescent="0.5">
      <c r="A26" s="7" t="s">
        <v>30</v>
      </c>
      <c r="B26" s="7">
        <v>145000000</v>
      </c>
      <c r="C26" s="7">
        <v>4548450</v>
      </c>
      <c r="D26" s="7">
        <v>59720956.530000001</v>
      </c>
      <c r="E26" s="8" t="str">
        <f>IF(D26&gt;B26,"+","-")</f>
        <v>-</v>
      </c>
      <c r="F26" s="7">
        <f>ABS(D26-B26)</f>
        <v>85279043.469999999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4291409589.9300003</v>
      </c>
      <c r="D27" s="20">
        <f>SUM(D18:D26)</f>
        <v>54552060111.640007</v>
      </c>
      <c r="E27" s="12" t="str">
        <f t="shared" si="2"/>
        <v>-</v>
      </c>
      <c r="F27" s="11">
        <f t="shared" si="3"/>
        <v>8947939888.359993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v>4553410596.6400003</v>
      </c>
      <c r="D28" s="22">
        <v>57905751429.300003</v>
      </c>
      <c r="E28" s="23" t="str">
        <f>IF(D28&gt;B28,"+","-")</f>
        <v>-</v>
      </c>
      <c r="F28" s="22">
        <f>ABS(D28-B28)</f>
        <v>12594248570.699997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39837970</v>
      </c>
      <c r="D31" s="7">
        <v>431931551.80000001</v>
      </c>
      <c r="E31" s="8" t="str">
        <f t="shared" ref="E31:E36" si="4">IF(D31&gt;B31,"+","-")</f>
        <v>-</v>
      </c>
      <c r="F31" s="7">
        <f t="shared" ref="F31:F37" si="5">ABS(D31-B31)</f>
        <v>368068448.19999999</v>
      </c>
      <c r="G31" s="6"/>
    </row>
    <row r="32" spans="1:7" ht="23.25" x14ac:dyDescent="0.5">
      <c r="A32" s="7" t="s">
        <v>36</v>
      </c>
      <c r="B32" s="7">
        <v>42700000</v>
      </c>
      <c r="C32" s="7">
        <v>2316960</v>
      </c>
      <c r="D32" s="7">
        <v>27523006</v>
      </c>
      <c r="E32" s="8" t="str">
        <f t="shared" si="4"/>
        <v>-</v>
      </c>
      <c r="F32" s="7">
        <f t="shared" si="5"/>
        <v>15176994</v>
      </c>
      <c r="G32" s="6"/>
    </row>
    <row r="33" spans="1:7" ht="23.25" x14ac:dyDescent="0.5">
      <c r="A33" s="7" t="s">
        <v>37</v>
      </c>
      <c r="B33" s="7">
        <v>50000000</v>
      </c>
      <c r="C33" s="7">
        <v>1714020.26</v>
      </c>
      <c r="D33" s="7">
        <v>22680531.050000001</v>
      </c>
      <c r="E33" s="8" t="str">
        <f t="shared" si="4"/>
        <v>-</v>
      </c>
      <c r="F33" s="7">
        <f t="shared" si="5"/>
        <v>27319468.949999999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v>2203409.65</v>
      </c>
      <c r="D34" s="7">
        <v>34197029.560000002</v>
      </c>
      <c r="E34" s="8" t="str">
        <f t="shared" si="4"/>
        <v>-</v>
      </c>
      <c r="F34" s="7">
        <f t="shared" si="5"/>
        <v>27802970.439999998</v>
      </c>
      <c r="G34" s="6"/>
    </row>
    <row r="35" spans="1:7" ht="23.25" x14ac:dyDescent="0.5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v>90210</v>
      </c>
      <c r="D36" s="7">
        <v>21385531</v>
      </c>
      <c r="E36" s="8" t="str">
        <f t="shared" si="4"/>
        <v>-</v>
      </c>
      <c r="F36" s="7">
        <v>57805839</v>
      </c>
      <c r="G36" s="6"/>
    </row>
    <row r="37" spans="1:7" ht="23.25" x14ac:dyDescent="0.5">
      <c r="A37" s="7" t="s">
        <v>41</v>
      </c>
      <c r="B37" s="24">
        <v>900000</v>
      </c>
      <c r="C37" s="7">
        <v>47830</v>
      </c>
      <c r="D37" s="7">
        <v>685664</v>
      </c>
      <c r="E37" s="8" t="s">
        <v>8</v>
      </c>
      <c r="F37" s="7">
        <f t="shared" si="5"/>
        <v>214336</v>
      </c>
      <c r="G37" s="6"/>
    </row>
    <row r="38" spans="1:7" ht="23.25" x14ac:dyDescent="0.5">
      <c r="A38" s="7" t="s">
        <v>42</v>
      </c>
      <c r="B38" s="24">
        <v>13000000</v>
      </c>
      <c r="C38" s="7">
        <v>646550</v>
      </c>
      <c r="D38" s="7">
        <v>8601900</v>
      </c>
      <c r="E38" s="8" t="str">
        <f>IF(D38&gt;B38,"+","-")</f>
        <v>-</v>
      </c>
      <c r="F38" s="7">
        <f>ABS(D38-B38)</f>
        <v>4398100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 ca="1">-C39</f>
        <v>0</v>
      </c>
      <c r="D39" s="7">
        <v>197750</v>
      </c>
      <c r="E39" s="8" t="str">
        <f t="shared" ref="E39:E55" si="6">IF(D39&gt;B39,"+","-")</f>
        <v>-</v>
      </c>
      <c r="F39" s="7">
        <f t="shared" ref="F39:F55" si="7">ABS(D39-B39)</f>
        <v>62250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v>250</v>
      </c>
      <c r="D40" s="7">
        <v>27075</v>
      </c>
      <c r="E40" s="8" t="str">
        <f t="shared" si="6"/>
        <v>-</v>
      </c>
      <c r="F40" s="7">
        <f t="shared" si="7"/>
        <v>2925</v>
      </c>
      <c r="G40" s="6"/>
    </row>
    <row r="41" spans="1:7" s="9" customFormat="1" ht="23.25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47">
        <v>6500</v>
      </c>
      <c r="D42" s="7">
        <v>22500</v>
      </c>
      <c r="E42" s="8" t="str">
        <f t="shared" si="6"/>
        <v>-</v>
      </c>
      <c r="F42" s="7">
        <f t="shared" si="7"/>
        <v>12977500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v>6640800</v>
      </c>
      <c r="D52" s="7">
        <v>75787400</v>
      </c>
      <c r="E52" s="8" t="str">
        <f t="shared" si="6"/>
        <v>+</v>
      </c>
      <c r="F52" s="7">
        <f t="shared" si="7"/>
        <v>787400</v>
      </c>
      <c r="G52" s="6"/>
    </row>
    <row r="53" spans="1:7" s="9" customFormat="1" ht="23.25" x14ac:dyDescent="0.5">
      <c r="A53" s="7" t="s">
        <v>113</v>
      </c>
      <c r="B53" s="7">
        <v>400000</v>
      </c>
      <c r="C53" s="47" t="s">
        <v>8</v>
      </c>
      <c r="D53" s="7">
        <v>136562.25</v>
      </c>
      <c r="E53" s="8" t="str">
        <f>IF(D53&gt;B53,"+","-")</f>
        <v>-</v>
      </c>
      <c r="F53" s="7">
        <f>ABS(D53-B53)</f>
        <v>263437.75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v>53491499.909999996</v>
      </c>
      <c r="D55" s="11">
        <v>623178300.65999997</v>
      </c>
      <c r="E55" s="12" t="str">
        <f t="shared" si="6"/>
        <v>-</v>
      </c>
      <c r="F55" s="11">
        <f t="shared" si="7"/>
        <v>1710821699.3400002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v>623920</v>
      </c>
      <c r="D57" s="7">
        <v>17380883.050000001</v>
      </c>
      <c r="E57" s="8" t="str">
        <f>IF(D57&gt;B57,"+","-")</f>
        <v>-</v>
      </c>
      <c r="F57" s="7">
        <f>ABS(D57-B57)</f>
        <v>108619116.95</v>
      </c>
      <c r="G57" s="6"/>
    </row>
    <row r="58" spans="1:7" ht="23.25" x14ac:dyDescent="0.5">
      <c r="A58" s="7" t="s">
        <v>58</v>
      </c>
      <c r="B58" s="7">
        <v>20000000</v>
      </c>
      <c r="C58" s="7">
        <v>40320</v>
      </c>
      <c r="D58" s="7">
        <v>2706755</v>
      </c>
      <c r="E58" s="8" t="str">
        <f t="shared" ref="E58:E63" si="8">IF(D58&gt;B58,"+","-")</f>
        <v>-</v>
      </c>
      <c r="F58" s="7">
        <f t="shared" ref="F58:F63" si="9">ABS(D58-B58)</f>
        <v>17293245</v>
      </c>
      <c r="G58" s="6"/>
    </row>
    <row r="59" spans="1:7" ht="23.25" x14ac:dyDescent="0.5">
      <c r="A59" s="7" t="s">
        <v>59</v>
      </c>
      <c r="B59" s="7">
        <v>200000</v>
      </c>
      <c r="C59" s="7">
        <v>1010</v>
      </c>
      <c r="D59" s="7">
        <v>90425</v>
      </c>
      <c r="E59" s="8" t="str">
        <f t="shared" si="8"/>
        <v>-</v>
      </c>
      <c r="F59" s="7">
        <f t="shared" si="9"/>
        <v>109575</v>
      </c>
      <c r="G59" s="6"/>
    </row>
    <row r="60" spans="1:7" ht="23.25" x14ac:dyDescent="0.5">
      <c r="A60" s="7" t="s">
        <v>60</v>
      </c>
      <c r="B60" s="7">
        <v>1800000</v>
      </c>
      <c r="C60" s="7">
        <v>15000</v>
      </c>
      <c r="D60" s="7">
        <v>281800</v>
      </c>
      <c r="E60" s="8" t="str">
        <f t="shared" si="8"/>
        <v>-</v>
      </c>
      <c r="F60" s="7">
        <f t="shared" si="9"/>
        <v>1518200</v>
      </c>
      <c r="G60" s="6"/>
    </row>
    <row r="61" spans="1:7" ht="23.25" x14ac:dyDescent="0.5">
      <c r="A61" s="7" t="s">
        <v>61</v>
      </c>
      <c r="B61" s="7">
        <v>300000</v>
      </c>
      <c r="C61" s="7">
        <v>4500</v>
      </c>
      <c r="D61" s="7">
        <v>201000</v>
      </c>
      <c r="E61" s="8" t="str">
        <f t="shared" si="8"/>
        <v>-</v>
      </c>
      <c r="F61" s="7">
        <f t="shared" si="9"/>
        <v>99000</v>
      </c>
      <c r="G61" s="6"/>
    </row>
    <row r="62" spans="1:7" ht="23.25" x14ac:dyDescent="0.5">
      <c r="A62" s="7" t="s">
        <v>62</v>
      </c>
      <c r="B62" s="7">
        <v>1000000</v>
      </c>
      <c r="C62" s="7">
        <v>62000</v>
      </c>
      <c r="D62" s="7">
        <v>317400</v>
      </c>
      <c r="E62" s="8" t="str">
        <f t="shared" si="8"/>
        <v>-</v>
      </c>
      <c r="F62" s="7">
        <f t="shared" si="9"/>
        <v>682600</v>
      </c>
      <c r="G62" s="6"/>
    </row>
    <row r="63" spans="1:7" ht="23.25" x14ac:dyDescent="0.5">
      <c r="A63" s="7" t="s">
        <v>63</v>
      </c>
      <c r="B63" s="7">
        <v>10700000</v>
      </c>
      <c r="C63" s="7">
        <v>36568</v>
      </c>
      <c r="D63" s="7">
        <v>2387471</v>
      </c>
      <c r="E63" s="8" t="str">
        <f t="shared" si="8"/>
        <v>-</v>
      </c>
      <c r="F63" s="7">
        <f t="shared" si="9"/>
        <v>8312529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v>772298</v>
      </c>
      <c r="D65" s="11">
        <v>23365734.050000001</v>
      </c>
      <c r="E65" s="12" t="str">
        <f>IF(D65&gt;B65,"+","-")</f>
        <v>-</v>
      </c>
      <c r="F65" s="11">
        <f>ABS(D65-B65)</f>
        <v>136634265.94999999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v>4500336.3499999996</v>
      </c>
      <c r="D67" s="7">
        <v>72179671.5</v>
      </c>
      <c r="E67" s="8" t="str">
        <f>IF(D67&gt;B67,"+","-")</f>
        <v>-</v>
      </c>
      <c r="F67" s="7">
        <f>ABS(D67-B67)</f>
        <v>27820328.5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4500336.3499999996</v>
      </c>
      <c r="D68" s="11">
        <f>D67</f>
        <v>72179671.5</v>
      </c>
      <c r="E68" s="12" t="str">
        <f t="shared" ref="E68:E82" si="10">IF(D68&gt;B68,"+","-")</f>
        <v>-</v>
      </c>
      <c r="F68" s="11">
        <f>ABS(D68-B68)</f>
        <v>27820328.5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v>36905</v>
      </c>
      <c r="D70" s="7">
        <v>5331189</v>
      </c>
      <c r="E70" s="8" t="str">
        <f t="shared" si="10"/>
        <v>-</v>
      </c>
      <c r="F70" s="7">
        <f t="shared" ref="F70:F82" si="11">ABS(D70-B70)</f>
        <v>6668811</v>
      </c>
      <c r="G70" s="6"/>
    </row>
    <row r="71" spans="1:7" ht="23.25" x14ac:dyDescent="0.5">
      <c r="A71" s="7" t="s">
        <v>71</v>
      </c>
      <c r="B71" s="7">
        <v>500000</v>
      </c>
      <c r="C71" s="7">
        <v>8550</v>
      </c>
      <c r="D71" s="7">
        <v>198820</v>
      </c>
      <c r="E71" s="8" t="str">
        <f t="shared" si="10"/>
        <v>-</v>
      </c>
      <c r="F71" s="7">
        <f t="shared" si="11"/>
        <v>301180</v>
      </c>
      <c r="G71" s="6"/>
    </row>
    <row r="72" spans="1:7" s="9" customFormat="1" ht="23.25" x14ac:dyDescent="0.5">
      <c r="A72" s="7" t="s">
        <v>72</v>
      </c>
      <c r="B72" s="7">
        <v>1000000</v>
      </c>
      <c r="C72" s="47" t="s">
        <v>8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x14ac:dyDescent="0.5">
      <c r="A73" s="7" t="s">
        <v>73</v>
      </c>
      <c r="B73" s="7">
        <v>4000000</v>
      </c>
      <c r="C73" s="7">
        <v>233760</v>
      </c>
      <c r="D73" s="7">
        <v>2972478</v>
      </c>
      <c r="E73" s="8" t="str">
        <f t="shared" si="10"/>
        <v>-</v>
      </c>
      <c r="F73" s="7">
        <f t="shared" si="11"/>
        <v>1027522</v>
      </c>
      <c r="G73" s="6"/>
    </row>
    <row r="74" spans="1:7" ht="23.25" x14ac:dyDescent="0.5">
      <c r="A74" s="7" t="s">
        <v>74</v>
      </c>
      <c r="B74" s="7">
        <v>4000000</v>
      </c>
      <c r="C74" s="47" t="s">
        <v>8</v>
      </c>
      <c r="D74" s="7">
        <v>253524</v>
      </c>
      <c r="E74" s="8" t="str">
        <f t="shared" si="10"/>
        <v>-</v>
      </c>
      <c r="F74" s="7">
        <f t="shared" si="11"/>
        <v>3746476</v>
      </c>
      <c r="G74" s="6"/>
    </row>
    <row r="75" spans="1:7" ht="23.25" x14ac:dyDescent="0.5">
      <c r="A75" s="7" t="s">
        <v>75</v>
      </c>
      <c r="B75" s="7">
        <v>100000</v>
      </c>
      <c r="C75" s="47" t="s">
        <v>8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x14ac:dyDescent="0.5">
      <c r="A76" s="7" t="s">
        <v>76</v>
      </c>
      <c r="B76" s="7">
        <v>6700000</v>
      </c>
      <c r="C76" s="7">
        <v>91000</v>
      </c>
      <c r="D76" s="7">
        <v>4132240</v>
      </c>
      <c r="E76" s="8" t="str">
        <f>IF(D76&gt;B76,"+","-")</f>
        <v>-</v>
      </c>
      <c r="F76" s="7">
        <f>ABS(D76-B76)</f>
        <v>2567760</v>
      </c>
      <c r="G76" s="6"/>
    </row>
    <row r="77" spans="1:7" s="9" customFormat="1" ht="23.25" x14ac:dyDescent="0.5">
      <c r="A77" s="7" t="s">
        <v>77</v>
      </c>
      <c r="B77" s="7">
        <v>13000000</v>
      </c>
      <c r="C77" s="47">
        <v>713870</v>
      </c>
      <c r="D77" s="7">
        <v>8579665</v>
      </c>
      <c r="E77" s="8" t="str">
        <f>IF(D77&gt;B77,"+","-")</f>
        <v>-</v>
      </c>
      <c r="F77" s="7">
        <f>ABS(D77-B77)</f>
        <v>4420335</v>
      </c>
      <c r="G77" s="6"/>
    </row>
    <row r="78" spans="1:7" ht="23.25" x14ac:dyDescent="0.5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47">
        <v>1094350</v>
      </c>
      <c r="D79" s="7">
        <v>5725760</v>
      </c>
      <c r="E79" s="8" t="str">
        <f t="shared" si="10"/>
        <v>-</v>
      </c>
      <c r="F79" s="7">
        <f t="shared" si="11"/>
        <v>8774240</v>
      </c>
      <c r="G79" s="6"/>
    </row>
    <row r="80" spans="1:7" ht="23.25" x14ac:dyDescent="0.5">
      <c r="A80" s="7" t="s">
        <v>80</v>
      </c>
      <c r="B80" s="7">
        <v>80000</v>
      </c>
      <c r="C80" s="47">
        <v>5150</v>
      </c>
      <c r="D80" s="7">
        <v>82010</v>
      </c>
      <c r="E80" s="8" t="str">
        <f t="shared" si="10"/>
        <v>+</v>
      </c>
      <c r="F80" s="7">
        <f t="shared" si="11"/>
        <v>2010</v>
      </c>
      <c r="G80" s="6"/>
    </row>
    <row r="81" spans="1:7" ht="23.25" x14ac:dyDescent="0.5">
      <c r="A81" s="7" t="s">
        <v>81</v>
      </c>
      <c r="B81" s="7">
        <v>100000</v>
      </c>
      <c r="C81" s="47">
        <v>14000</v>
      </c>
      <c r="D81" s="7">
        <v>33182.5</v>
      </c>
      <c r="E81" s="8" t="str">
        <f t="shared" si="10"/>
        <v>-</v>
      </c>
      <c r="F81" s="7">
        <f t="shared" si="11"/>
        <v>66817.5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2197585</v>
      </c>
      <c r="D82" s="11">
        <v>27536068.5</v>
      </c>
      <c r="E82" s="12" t="str">
        <f t="shared" si="10"/>
        <v>-</v>
      </c>
      <c r="F82" s="11">
        <f t="shared" si="11"/>
        <v>28463931.5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v>59417123.259999998</v>
      </c>
      <c r="D83" s="22">
        <v>746259774.71000004</v>
      </c>
      <c r="E83" s="23" t="str">
        <f>IF(D83&gt;B83,"+","-")</f>
        <v>-</v>
      </c>
      <c r="F83" s="22">
        <f>ABS(D83-B83)</f>
        <v>1903740225.29</v>
      </c>
      <c r="G83" s="6"/>
    </row>
    <row r="84" spans="1:7" ht="23.25" x14ac:dyDescent="0.5">
      <c r="A84" s="29"/>
      <c r="B84" s="16"/>
      <c r="C84" s="16"/>
      <c r="D84" s="16"/>
      <c r="E84" s="25"/>
      <c r="F84" s="16"/>
      <c r="G84" s="6"/>
    </row>
    <row r="85" spans="1:7" ht="23.25" x14ac:dyDescent="0.5">
      <c r="A85" s="29"/>
      <c r="B85" s="16"/>
      <c r="C85" s="16"/>
      <c r="D85" s="16"/>
      <c r="E85" s="25"/>
      <c r="F85" s="16"/>
      <c r="G85" s="6"/>
    </row>
    <row r="86" spans="1:7" ht="23.25" x14ac:dyDescent="0.5">
      <c r="A86" s="29"/>
      <c r="B86" s="16"/>
      <c r="C86" s="16"/>
      <c r="D86" s="16"/>
      <c r="E86" s="25"/>
      <c r="F86" s="16"/>
      <c r="G86" s="6"/>
    </row>
    <row r="87" spans="1:7" ht="23.25" x14ac:dyDescent="0.5">
      <c r="A87" s="29"/>
      <c r="B87" s="16"/>
      <c r="C87" s="16"/>
      <c r="D87" s="16"/>
      <c r="E87" s="25"/>
      <c r="F87" s="16"/>
      <c r="G87" s="6"/>
    </row>
    <row r="88" spans="1:7" ht="23.25" x14ac:dyDescent="0.5">
      <c r="A88" s="29"/>
      <c r="B88" s="16"/>
      <c r="C88" s="16"/>
      <c r="D88" s="16"/>
      <c r="E88" s="25"/>
      <c r="F88" s="16"/>
      <c r="G88" s="6"/>
    </row>
    <row r="89" spans="1:7" ht="23.25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3.25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3.25" x14ac:dyDescent="0.5">
      <c r="A93" s="30" t="s">
        <v>85</v>
      </c>
      <c r="B93" s="4"/>
      <c r="C93" s="4"/>
      <c r="D93" s="4"/>
      <c r="E93" s="5"/>
      <c r="F93" s="4"/>
      <c r="G93" s="6"/>
    </row>
    <row r="94" spans="1:7" ht="23.25" x14ac:dyDescent="0.5">
      <c r="A94" s="18" t="s">
        <v>86</v>
      </c>
      <c r="B94" s="7">
        <v>277000000</v>
      </c>
      <c r="C94" s="47">
        <v>9801637.3900000006</v>
      </c>
      <c r="D94" s="7">
        <v>126015620.02</v>
      </c>
      <c r="E94" s="8" t="str">
        <f>IF(D94&gt;B94,"+","-")</f>
        <v>-</v>
      </c>
      <c r="F94" s="7">
        <f>ABS(D94-B94)</f>
        <v>150984379.98000002</v>
      </c>
      <c r="G94" s="6"/>
    </row>
    <row r="95" spans="1:7" ht="23.25" x14ac:dyDescent="0.5">
      <c r="A95" s="18" t="s">
        <v>87</v>
      </c>
      <c r="B95" s="7">
        <v>22965000</v>
      </c>
      <c r="C95" s="47">
        <v>345360</v>
      </c>
      <c r="D95" s="7">
        <v>32441985</v>
      </c>
      <c r="E95" s="8" t="str">
        <f>IF(D95&gt;B95,"+","-")</f>
        <v>+</v>
      </c>
      <c r="F95" s="7">
        <f>ABS(D95-B95)</f>
        <v>9476985</v>
      </c>
      <c r="G95" s="6"/>
    </row>
    <row r="96" spans="1:7" ht="23.25" x14ac:dyDescent="0.5">
      <c r="A96" s="18" t="s">
        <v>88</v>
      </c>
      <c r="B96" s="7">
        <v>800000000</v>
      </c>
      <c r="C96" s="47">
        <v>9703315.3399999999</v>
      </c>
      <c r="D96" s="7">
        <v>450521632.66000003</v>
      </c>
      <c r="E96" s="8" t="str">
        <f>IF(D96&gt;B96,"+","-")</f>
        <v>-</v>
      </c>
      <c r="F96" s="7">
        <f>ABS(D96-B96)</f>
        <v>349478367.33999997</v>
      </c>
      <c r="G96" s="6"/>
    </row>
    <row r="97" spans="1:7" ht="23.25" x14ac:dyDescent="0.5">
      <c r="A97" s="18" t="s">
        <v>89</v>
      </c>
      <c r="B97" s="7">
        <v>35000</v>
      </c>
      <c r="C97" s="47" t="s">
        <v>8</v>
      </c>
      <c r="D97" s="7">
        <f>[6]ประจำเดือนรวมเช็คไม่ต้องคีย์!BH79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3.25" x14ac:dyDescent="0.5">
      <c r="A98" s="31" t="s">
        <v>90</v>
      </c>
      <c r="B98" s="11">
        <f>SUM(B94:B97)</f>
        <v>1100000000</v>
      </c>
      <c r="C98" s="11">
        <f>SUM(C94:C97)</f>
        <v>19850312.73</v>
      </c>
      <c r="D98" s="11">
        <f>SUM(D94:D97)</f>
        <v>608979237.68000007</v>
      </c>
      <c r="E98" s="12" t="str">
        <f>IF(D98&gt;B98,"+","-")</f>
        <v>-</v>
      </c>
      <c r="F98" s="11">
        <f>ABS(D98-B98)</f>
        <v>491020762.31999993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[6]ประจำเดือนรวมเช็คไม่ต้องคีย์!BJ77</f>
        <v>0</v>
      </c>
      <c r="D101" s="7">
        <f>[6]ประจำเดือนรวมเช็คไม่ต้องคีย์!BJ79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v>1520000</v>
      </c>
      <c r="D102" s="7">
        <v>18434911</v>
      </c>
      <c r="E102" s="8" t="str">
        <f>IF(D102&gt;B102,"+","-")</f>
        <v>+</v>
      </c>
      <c r="F102" s="7">
        <f>ABS(D102-B102)</f>
        <v>16634911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1520000</v>
      </c>
      <c r="D104" s="22">
        <f>SUM(D101:D102)</f>
        <v>18434911</v>
      </c>
      <c r="E104" s="46" t="str">
        <f>IF(D104&gt;B104,"+","-")</f>
        <v>-</v>
      </c>
      <c r="F104" s="22">
        <f>ABS(D104-B104)</f>
        <v>31565089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v>374263.15</v>
      </c>
      <c r="D106" s="7">
        <v>45553315.060000002</v>
      </c>
      <c r="E106" s="8" t="str">
        <f t="shared" ref="E106:E113" si="12">IF(D106&gt;B106,"+","-")</f>
        <v>-</v>
      </c>
      <c r="F106" s="7">
        <f t="shared" ref="F106:F113" si="13">ABS(D106-B106)</f>
        <v>194446684.94</v>
      </c>
      <c r="G106" s="6"/>
    </row>
    <row r="107" spans="1:7" ht="23.25" x14ac:dyDescent="0.5">
      <c r="A107" s="18" t="s">
        <v>99</v>
      </c>
      <c r="B107" s="7">
        <v>20000000</v>
      </c>
      <c r="C107" s="7">
        <v>273800</v>
      </c>
      <c r="D107" s="7">
        <v>3943300</v>
      </c>
      <c r="E107" s="8" t="str">
        <f t="shared" si="12"/>
        <v>-</v>
      </c>
      <c r="F107" s="7">
        <f t="shared" si="13"/>
        <v>16056700</v>
      </c>
      <c r="G107" s="6"/>
    </row>
    <row r="108" spans="1:7" ht="23.25" x14ac:dyDescent="0.5">
      <c r="A108" s="18" t="s">
        <v>100</v>
      </c>
      <c r="B108" s="7">
        <v>750000000</v>
      </c>
      <c r="C108" s="7">
        <v>2023595.75</v>
      </c>
      <c r="D108" s="7">
        <v>288377711.06999999</v>
      </c>
      <c r="E108" s="8" t="str">
        <f>IF(D108&gt;B108,"+","-")</f>
        <v>-</v>
      </c>
      <c r="F108" s="7">
        <f>ABS(D108-B108)</f>
        <v>461622288.93000001</v>
      </c>
      <c r="G108" s="6"/>
    </row>
    <row r="109" spans="1:7" ht="23.25" x14ac:dyDescent="0.5">
      <c r="A109" s="18" t="s">
        <v>114</v>
      </c>
      <c r="B109" s="7">
        <v>70000000</v>
      </c>
      <c r="C109" s="7">
        <v>180938.25</v>
      </c>
      <c r="D109" s="7">
        <v>17710996.91</v>
      </c>
      <c r="E109" s="8" t="str">
        <f t="shared" si="12"/>
        <v>-</v>
      </c>
      <c r="F109" s="7">
        <f t="shared" si="13"/>
        <v>52289003.090000004</v>
      </c>
      <c r="G109" s="6"/>
    </row>
    <row r="110" spans="1:7" ht="23.25" x14ac:dyDescent="0.5">
      <c r="A110" s="18" t="s">
        <v>112</v>
      </c>
      <c r="B110" s="7">
        <v>40000000</v>
      </c>
      <c r="C110" s="7">
        <v>1443796.5</v>
      </c>
      <c r="D110" s="7">
        <v>22251058.43</v>
      </c>
      <c r="E110" s="8" t="str">
        <f t="shared" si="12"/>
        <v>-</v>
      </c>
      <c r="F110" s="7">
        <f t="shared" si="13"/>
        <v>17748941.57</v>
      </c>
      <c r="G110" s="6"/>
    </row>
    <row r="111" spans="1:7" ht="23.25" x14ac:dyDescent="0.5">
      <c r="A111" s="18" t="s">
        <v>103</v>
      </c>
      <c r="B111" s="7">
        <v>80000000</v>
      </c>
      <c r="C111" s="7">
        <v>13096286.460000001</v>
      </c>
      <c r="D111" s="7">
        <v>59789138.909999996</v>
      </c>
      <c r="E111" s="8" t="str">
        <f>IF(D111&gt;B111,"+","-")</f>
        <v>-</v>
      </c>
      <c r="F111" s="7">
        <f>ABS(D111-B111)</f>
        <v>20210861.090000004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v>17392680.109999999</v>
      </c>
      <c r="D112" s="11">
        <f>SUM(D106:D111)</f>
        <v>437625520.38</v>
      </c>
      <c r="E112" s="12" t="str">
        <f t="shared" si="12"/>
        <v>-</v>
      </c>
      <c r="F112" s="11">
        <f t="shared" si="13"/>
        <v>762374479.62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4651590712.7399998</v>
      </c>
      <c r="D113" s="11">
        <v>59717050873.07</v>
      </c>
      <c r="E113" s="12" t="str">
        <f t="shared" si="12"/>
        <v>-</v>
      </c>
      <c r="F113" s="11">
        <f t="shared" si="13"/>
        <v>15782949126.93</v>
      </c>
      <c r="G113" s="6"/>
    </row>
    <row r="114" spans="1:7" ht="23.25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x14ac:dyDescent="0.5">
      <c r="A115" s="36" t="s">
        <v>107</v>
      </c>
      <c r="B115" s="22"/>
      <c r="C115" s="22">
        <f>+[6]ประจำเดือนรวมเช็คไม่ต้องคีย์!BY77</f>
        <v>0</v>
      </c>
      <c r="D115" s="22">
        <f>[6]ประจำเดือนรวมเช็คไม่ต้องคีย์!BY79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3.25" x14ac:dyDescent="0.5">
      <c r="A117" s="35" t="s">
        <v>109</v>
      </c>
      <c r="B117" s="11">
        <f>+B113+B116</f>
        <v>75500000000</v>
      </c>
      <c r="C117" s="11">
        <f>+C113+C116</f>
        <v>4651590712.7399998</v>
      </c>
      <c r="D117" s="11">
        <f>+D113+D116</f>
        <v>59717050873.07</v>
      </c>
      <c r="E117" s="12" t="str">
        <f>IF(D117&gt;B117,"+","-")</f>
        <v>-</v>
      </c>
      <c r="F117" s="11">
        <f>ABS(D117-B117)</f>
        <v>15782949126.93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activeCell="F13" sqref="F13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3.25" x14ac:dyDescent="0.45">
      <c r="A2" s="50" t="s">
        <v>121</v>
      </c>
      <c r="B2" s="50"/>
      <c r="C2" s="50"/>
      <c r="D2" s="50"/>
      <c r="E2" s="50"/>
      <c r="F2" s="50"/>
    </row>
    <row r="3" spans="1:7" ht="14.25" x14ac:dyDescent="0.2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v>565434.23</v>
      </c>
      <c r="D9" s="7">
        <v>18167691.190000001</v>
      </c>
      <c r="E9" s="8" t="str">
        <f>IF(D9&gt;B9,"+","-")</f>
        <v>+</v>
      </c>
      <c r="F9" s="7">
        <f>ABS(D9-B9)</f>
        <v>10167691.190000001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v>38064711.780000001</v>
      </c>
      <c r="D10" s="7">
        <v>505839878.70999998</v>
      </c>
      <c r="E10" s="8" t="str">
        <f t="shared" ref="E10:E16" si="0">IF(D10&gt;B10,"+","-")</f>
        <v>-</v>
      </c>
      <c r="F10" s="7">
        <f t="shared" ref="F10:F16" si="1">ABS(D10-B10)</f>
        <v>94160121.290000021</v>
      </c>
      <c r="G10" s="6"/>
    </row>
    <row r="11" spans="1:7" ht="23.25" x14ac:dyDescent="0.5">
      <c r="A11" s="7" t="s">
        <v>15</v>
      </c>
      <c r="B11" s="7">
        <v>1000000000</v>
      </c>
      <c r="C11" s="7">
        <v>30188494.23</v>
      </c>
      <c r="D11" s="7">
        <v>1009911911.77</v>
      </c>
      <c r="E11" s="8" t="str">
        <f t="shared" si="0"/>
        <v>+</v>
      </c>
      <c r="F11" s="7">
        <f t="shared" si="1"/>
        <v>9911911.7699999809</v>
      </c>
      <c r="G11" s="6"/>
    </row>
    <row r="12" spans="1:7" ht="23.25" x14ac:dyDescent="0.5">
      <c r="A12" s="7" t="s">
        <v>16</v>
      </c>
      <c r="B12" s="7">
        <v>1000000</v>
      </c>
      <c r="C12" s="7">
        <v>61360</v>
      </c>
      <c r="D12" s="7">
        <v>654835</v>
      </c>
      <c r="E12" s="8" t="str">
        <f t="shared" si="0"/>
        <v>-</v>
      </c>
      <c r="F12" s="7">
        <f t="shared" si="1"/>
        <v>345165</v>
      </c>
      <c r="G12" s="6"/>
    </row>
    <row r="13" spans="1:7" ht="23.25" x14ac:dyDescent="0.5">
      <c r="A13" s="7" t="s">
        <v>17</v>
      </c>
      <c r="B13" s="7">
        <v>240000000</v>
      </c>
      <c r="C13" s="7">
        <v>11869891.470000001</v>
      </c>
      <c r="D13" s="7">
        <v>166305413.16999999</v>
      </c>
      <c r="E13" s="8" t="str">
        <f t="shared" si="0"/>
        <v>-</v>
      </c>
      <c r="F13" s="7">
        <f t="shared" si="1"/>
        <v>73694586.830000013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v>51563842.729999997</v>
      </c>
      <c r="D15" s="7">
        <v>1785125322.26</v>
      </c>
      <c r="E15" s="8" t="str">
        <f>IF(D15&gt;B15,"+","-")</f>
        <v>-</v>
      </c>
      <c r="F15" s="7">
        <f>ABS(D15-B15)</f>
        <v>3329874677.7399998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v>132313734.44</v>
      </c>
      <c r="D16" s="11">
        <v>3486005052.0999999</v>
      </c>
      <c r="E16" s="12" t="str">
        <f t="shared" si="0"/>
        <v>-</v>
      </c>
      <c r="F16" s="11">
        <f t="shared" si="1"/>
        <v>3513994947.9000001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v>2394727652.3899999</v>
      </c>
      <c r="D18" s="7">
        <v>26225080003.529999</v>
      </c>
      <c r="E18" s="8" t="str">
        <f t="shared" ref="E18:E27" si="2">IF(D18&gt;B18,"+","-")</f>
        <v>-</v>
      </c>
      <c r="F18" s="7">
        <f t="shared" ref="F18:F27" si="3">ABS(D18-B18)</f>
        <v>1874919996.4700012</v>
      </c>
      <c r="G18" s="6"/>
    </row>
    <row r="19" spans="1:7" ht="23.25" x14ac:dyDescent="0.5">
      <c r="A19" s="7" t="s">
        <v>23</v>
      </c>
      <c r="B19" s="13">
        <v>13700000000</v>
      </c>
      <c r="C19" s="47">
        <v>1796619386.49</v>
      </c>
      <c r="D19" s="7">
        <v>17678782202.759998</v>
      </c>
      <c r="E19" s="14" t="str">
        <f t="shared" si="2"/>
        <v>+</v>
      </c>
      <c r="F19" s="7">
        <f t="shared" si="3"/>
        <v>3978782202.7599983</v>
      </c>
      <c r="G19" s="6"/>
    </row>
    <row r="20" spans="1:7" ht="23.25" x14ac:dyDescent="0.5">
      <c r="A20" s="7" t="s">
        <v>24</v>
      </c>
      <c r="B20" s="13">
        <v>4600000000</v>
      </c>
      <c r="C20" s="7">
        <v>317897813.18000001</v>
      </c>
      <c r="D20" s="7">
        <v>4228591247.04</v>
      </c>
      <c r="E20" s="8" t="str">
        <f t="shared" si="2"/>
        <v>-</v>
      </c>
      <c r="F20" s="7">
        <f t="shared" si="3"/>
        <v>371408752.96000004</v>
      </c>
      <c r="G20" s="6"/>
    </row>
    <row r="21" spans="1:7" ht="23.25" x14ac:dyDescent="0.5">
      <c r="A21" s="7" t="s">
        <v>25</v>
      </c>
      <c r="B21" s="15">
        <v>13200000000</v>
      </c>
      <c r="C21" s="7">
        <v>929094366</v>
      </c>
      <c r="D21" s="16">
        <v>9265090427</v>
      </c>
      <c r="E21" s="8" t="str">
        <f t="shared" si="2"/>
        <v>-</v>
      </c>
      <c r="F21" s="17">
        <f t="shared" si="3"/>
        <v>3934909573</v>
      </c>
      <c r="G21" s="6"/>
    </row>
    <row r="22" spans="1:7" ht="23.25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v>584867511.01999998</v>
      </c>
      <c r="D23" s="7">
        <v>3114991439.2800002</v>
      </c>
      <c r="E23" s="8" t="str">
        <f>IF(D23&gt;B23,"+","-")</f>
        <v>-</v>
      </c>
      <c r="F23" s="7">
        <f>ABS(D23-B23)</f>
        <v>635008560.71999979</v>
      </c>
      <c r="G23" s="6"/>
    </row>
    <row r="24" spans="1:7" ht="23.25" x14ac:dyDescent="0.5">
      <c r="A24" s="7" t="s">
        <v>28</v>
      </c>
      <c r="B24" s="7">
        <v>4600000</v>
      </c>
      <c r="C24" s="47">
        <v>116546</v>
      </c>
      <c r="D24" s="7">
        <v>3106950.58</v>
      </c>
      <c r="E24" s="8" t="str">
        <f>IF(D24&gt;B24,"+","-")</f>
        <v>-</v>
      </c>
      <c r="F24" s="7">
        <f>ABS(D24-B24)</f>
        <v>1493049.42</v>
      </c>
      <c r="G24" s="6"/>
    </row>
    <row r="25" spans="1:7" ht="23.25" x14ac:dyDescent="0.5">
      <c r="A25" s="7" t="s">
        <v>29</v>
      </c>
      <c r="B25" s="7">
        <v>400000</v>
      </c>
      <c r="C25" s="47" t="s">
        <v>8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x14ac:dyDescent="0.5">
      <c r="A26" s="7" t="s">
        <v>30</v>
      </c>
      <c r="B26" s="7">
        <v>145000000</v>
      </c>
      <c r="C26" s="7">
        <v>3905925</v>
      </c>
      <c r="D26" s="7">
        <v>63626881.530000001</v>
      </c>
      <c r="E26" s="8" t="str">
        <f>IF(D26&gt;B26,"+","-")</f>
        <v>-</v>
      </c>
      <c r="F26" s="7">
        <f>ABS(D26-B26)</f>
        <v>81373118.469999999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v>6027229200.0799999</v>
      </c>
      <c r="D27" s="20">
        <f>SUM(D18:D26)</f>
        <v>60579289311.719994</v>
      </c>
      <c r="E27" s="12" t="str">
        <f t="shared" si="2"/>
        <v>-</v>
      </c>
      <c r="F27" s="11">
        <f t="shared" si="3"/>
        <v>2920710688.2800064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v>6159542934.5200005</v>
      </c>
      <c r="D28" s="22">
        <v>64065294363.82</v>
      </c>
      <c r="E28" s="23" t="str">
        <f>IF(D28&gt;B28,"+","-")</f>
        <v>-</v>
      </c>
      <c r="F28" s="22">
        <f>ABS(D28-B28)</f>
        <v>6434705636.1800003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40329644.740000002</v>
      </c>
      <c r="D31" s="7">
        <v>472261196.54000002</v>
      </c>
      <c r="E31" s="8" t="str">
        <f t="shared" ref="E31:E36" si="4">IF(D31&gt;B31,"+","-")</f>
        <v>-</v>
      </c>
      <c r="F31" s="7">
        <f t="shared" ref="F31:F37" si="5">ABS(D31-B31)</f>
        <v>327738803.45999998</v>
      </c>
      <c r="G31" s="6"/>
    </row>
    <row r="32" spans="1:7" ht="23.25" x14ac:dyDescent="0.5">
      <c r="A32" s="7" t="s">
        <v>36</v>
      </c>
      <c r="B32" s="7">
        <v>42700000</v>
      </c>
      <c r="C32" s="7">
        <v>2132500</v>
      </c>
      <c r="D32" s="7">
        <v>29655506</v>
      </c>
      <c r="E32" s="8" t="str">
        <f t="shared" si="4"/>
        <v>-</v>
      </c>
      <c r="F32" s="7">
        <f t="shared" si="5"/>
        <v>13044494</v>
      </c>
      <c r="G32" s="6"/>
    </row>
    <row r="33" spans="1:7" ht="23.25" x14ac:dyDescent="0.5">
      <c r="A33" s="7" t="s">
        <v>37</v>
      </c>
      <c r="B33" s="7">
        <v>50000000</v>
      </c>
      <c r="C33" s="7">
        <v>4907324.38</v>
      </c>
      <c r="D33" s="7">
        <v>27587855.43</v>
      </c>
      <c r="E33" s="8" t="str">
        <f t="shared" si="4"/>
        <v>-</v>
      </c>
      <c r="F33" s="7">
        <f t="shared" si="5"/>
        <v>22412144.57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v>2740922.69</v>
      </c>
      <c r="D34" s="7">
        <v>36937952.25</v>
      </c>
      <c r="E34" s="8" t="str">
        <f t="shared" si="4"/>
        <v>-</v>
      </c>
      <c r="F34" s="7">
        <f t="shared" si="5"/>
        <v>25062047.75</v>
      </c>
      <c r="G34" s="6"/>
    </row>
    <row r="35" spans="1:7" ht="23.25" x14ac:dyDescent="0.5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v>79050</v>
      </c>
      <c r="D36" s="7">
        <v>21464581</v>
      </c>
      <c r="E36" s="8" t="str">
        <f t="shared" si="4"/>
        <v>-</v>
      </c>
      <c r="F36" s="7">
        <v>57805839</v>
      </c>
      <c r="G36" s="6"/>
    </row>
    <row r="37" spans="1:7" ht="23.25" x14ac:dyDescent="0.5">
      <c r="A37" s="7" t="s">
        <v>41</v>
      </c>
      <c r="B37" s="24">
        <v>900000</v>
      </c>
      <c r="C37" s="7">
        <v>40330</v>
      </c>
      <c r="D37" s="7">
        <v>725994</v>
      </c>
      <c r="E37" s="8" t="s">
        <v>8</v>
      </c>
      <c r="F37" s="7">
        <f t="shared" si="5"/>
        <v>174006</v>
      </c>
      <c r="G37" s="6"/>
    </row>
    <row r="38" spans="1:7" ht="23.25" x14ac:dyDescent="0.5">
      <c r="A38" s="7" t="s">
        <v>42</v>
      </c>
      <c r="B38" s="24">
        <v>13000000</v>
      </c>
      <c r="C38" s="7">
        <v>735900</v>
      </c>
      <c r="D38" s="7">
        <v>9337800</v>
      </c>
      <c r="E38" s="8" t="str">
        <f>IF(D38&gt;B38,"+","-")</f>
        <v>-</v>
      </c>
      <c r="F38" s="7">
        <f>ABS(D38-B38)</f>
        <v>3662200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 ca="1">-C39</f>
        <v>0</v>
      </c>
      <c r="D39" s="7">
        <v>197750</v>
      </c>
      <c r="E39" s="8" t="str">
        <f t="shared" ref="E39:E55" si="6">IF(D39&gt;B39,"+","-")</f>
        <v>-</v>
      </c>
      <c r="F39" s="7">
        <f t="shared" ref="F39:F55" si="7">ABS(D39-B39)</f>
        <v>62250</v>
      </c>
      <c r="G39" s="6"/>
    </row>
    <row r="40" spans="1:7" s="9" customFormat="1" ht="23.25" x14ac:dyDescent="0.5">
      <c r="A40" s="7" t="s">
        <v>44</v>
      </c>
      <c r="B40" s="7">
        <v>30000</v>
      </c>
      <c r="C40" s="47" t="s">
        <v>8</v>
      </c>
      <c r="D40" s="7">
        <v>27075</v>
      </c>
      <c r="E40" s="8" t="str">
        <f t="shared" si="6"/>
        <v>-</v>
      </c>
      <c r="F40" s="7">
        <f t="shared" si="7"/>
        <v>2925</v>
      </c>
      <c r="G40" s="6"/>
    </row>
    <row r="41" spans="1:7" s="9" customFormat="1" ht="23.25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47" t="s">
        <v>8</v>
      </c>
      <c r="D42" s="7">
        <v>22500</v>
      </c>
      <c r="E42" s="8" t="str">
        <f t="shared" si="6"/>
        <v>-</v>
      </c>
      <c r="F42" s="7">
        <f t="shared" si="7"/>
        <v>12977500</v>
      </c>
      <c r="G42" s="6"/>
    </row>
    <row r="43" spans="1:7" ht="14.25" x14ac:dyDescent="0.2">
      <c r="A43" s="22"/>
      <c r="B43" s="22"/>
      <c r="C43" s="22"/>
      <c r="D43" s="22"/>
      <c r="E43" s="23"/>
      <c r="F43" s="22"/>
      <c r="G43" s="6"/>
    </row>
    <row r="44" spans="1:7" ht="14.25" x14ac:dyDescent="0.2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v>9123600</v>
      </c>
      <c r="D52" s="7">
        <v>84911000</v>
      </c>
      <c r="E52" s="8" t="str">
        <f t="shared" si="6"/>
        <v>+</v>
      </c>
      <c r="F52" s="7">
        <f t="shared" si="7"/>
        <v>9911000</v>
      </c>
      <c r="G52" s="6"/>
    </row>
    <row r="53" spans="1:7" s="9" customFormat="1" ht="23.25" x14ac:dyDescent="0.5">
      <c r="A53" s="7" t="s">
        <v>113</v>
      </c>
      <c r="B53" s="7">
        <v>400000</v>
      </c>
      <c r="C53" s="47">
        <v>7216</v>
      </c>
      <c r="D53" s="7">
        <v>143778.25</v>
      </c>
      <c r="E53" s="8" t="str">
        <f>IF(D53&gt;B53,"+","-")</f>
        <v>-</v>
      </c>
      <c r="F53" s="7">
        <f>ABS(D53-B53)</f>
        <v>256221.75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v>60096487.810000002</v>
      </c>
      <c r="D55" s="11">
        <v>683274788.47000003</v>
      </c>
      <c r="E55" s="12" t="str">
        <f t="shared" si="6"/>
        <v>-</v>
      </c>
      <c r="F55" s="11">
        <f t="shared" si="7"/>
        <v>1650725211.53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v>245020</v>
      </c>
      <c r="D57" s="7">
        <v>17135863.050000001</v>
      </c>
      <c r="E57" s="8" t="str">
        <f>IF(D57&gt;B57,"+","-")</f>
        <v>-</v>
      </c>
      <c r="F57" s="7">
        <f>ABS(D57-B57)</f>
        <v>108864136.95</v>
      </c>
      <c r="G57" s="6"/>
    </row>
    <row r="58" spans="1:7" ht="23.25" x14ac:dyDescent="0.5">
      <c r="A58" s="7" t="s">
        <v>58</v>
      </c>
      <c r="B58" s="7">
        <v>20000000</v>
      </c>
      <c r="C58" s="7">
        <v>8140</v>
      </c>
      <c r="D58" s="7">
        <v>2698615</v>
      </c>
      <c r="E58" s="8" t="str">
        <f t="shared" ref="E58:E63" si="8">IF(D58&gt;B58,"+","-")</f>
        <v>-</v>
      </c>
      <c r="F58" s="7">
        <f t="shared" ref="F58:F63" si="9">ABS(D58-B58)</f>
        <v>17301385</v>
      </c>
      <c r="G58" s="6"/>
    </row>
    <row r="59" spans="1:7" ht="23.25" x14ac:dyDescent="0.5">
      <c r="A59" s="7" t="s">
        <v>59</v>
      </c>
      <c r="B59" s="7">
        <v>200000</v>
      </c>
      <c r="C59" s="7">
        <v>1300</v>
      </c>
      <c r="D59" s="7">
        <v>91725</v>
      </c>
      <c r="E59" s="8" t="str">
        <f t="shared" si="8"/>
        <v>-</v>
      </c>
      <c r="F59" s="7">
        <f t="shared" si="9"/>
        <v>108275</v>
      </c>
      <c r="G59" s="6"/>
    </row>
    <row r="60" spans="1:7" ht="23.25" x14ac:dyDescent="0.5">
      <c r="A60" s="7" t="s">
        <v>60</v>
      </c>
      <c r="B60" s="7">
        <v>1800000</v>
      </c>
      <c r="C60" s="47" t="s">
        <v>8</v>
      </c>
      <c r="D60" s="7">
        <v>281800</v>
      </c>
      <c r="E60" s="8" t="str">
        <f t="shared" si="8"/>
        <v>-</v>
      </c>
      <c r="F60" s="7">
        <f t="shared" si="9"/>
        <v>1518200</v>
      </c>
      <c r="G60" s="6"/>
    </row>
    <row r="61" spans="1:7" ht="23.25" x14ac:dyDescent="0.5">
      <c r="A61" s="7" t="s">
        <v>61</v>
      </c>
      <c r="B61" s="7">
        <v>300000</v>
      </c>
      <c r="C61" s="7">
        <v>1500</v>
      </c>
      <c r="D61" s="7">
        <v>202500</v>
      </c>
      <c r="E61" s="8" t="str">
        <f t="shared" si="8"/>
        <v>-</v>
      </c>
      <c r="F61" s="7">
        <f t="shared" si="9"/>
        <v>97500</v>
      </c>
      <c r="G61" s="6"/>
    </row>
    <row r="62" spans="1:7" ht="23.25" x14ac:dyDescent="0.5">
      <c r="A62" s="7" t="s">
        <v>62</v>
      </c>
      <c r="B62" s="7">
        <v>1000000</v>
      </c>
      <c r="C62" s="7">
        <v>2000</v>
      </c>
      <c r="D62" s="7">
        <v>315400</v>
      </c>
      <c r="E62" s="8" t="str">
        <f t="shared" si="8"/>
        <v>-</v>
      </c>
      <c r="F62" s="7">
        <f t="shared" si="9"/>
        <v>684600</v>
      </c>
      <c r="G62" s="6"/>
    </row>
    <row r="63" spans="1:7" ht="23.25" x14ac:dyDescent="0.5">
      <c r="A63" s="7" t="s">
        <v>63</v>
      </c>
      <c r="B63" s="7">
        <v>10700000</v>
      </c>
      <c r="C63" s="7">
        <v>24964</v>
      </c>
      <c r="D63" s="7">
        <v>2362507</v>
      </c>
      <c r="E63" s="8" t="str">
        <f t="shared" si="8"/>
        <v>-</v>
      </c>
      <c r="F63" s="7">
        <f t="shared" si="9"/>
        <v>8337493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v>277324</v>
      </c>
      <c r="D65" s="11">
        <v>23088410.050000001</v>
      </c>
      <c r="E65" s="12" t="str">
        <f>IF(D65&gt;B65,"+","-")</f>
        <v>-</v>
      </c>
      <c r="F65" s="11">
        <f>ABS(D65-B65)</f>
        <v>136911589.94999999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v>3375799</v>
      </c>
      <c r="D67" s="7">
        <v>75555470.5</v>
      </c>
      <c r="E67" s="8" t="str">
        <f>IF(D67&gt;B67,"+","-")</f>
        <v>-</v>
      </c>
      <c r="F67" s="7">
        <f>ABS(D67-B67)</f>
        <v>24444529.5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3375799</v>
      </c>
      <c r="D68" s="11">
        <f>D67</f>
        <v>75555470.5</v>
      </c>
      <c r="E68" s="12" t="str">
        <f t="shared" ref="E68:E82" si="10">IF(D68&gt;B68,"+","-")</f>
        <v>-</v>
      </c>
      <c r="F68" s="11">
        <f>ABS(D68-B68)</f>
        <v>24444529.5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v>31500</v>
      </c>
      <c r="D70" s="7">
        <v>5362689</v>
      </c>
      <c r="E70" s="8" t="str">
        <f t="shared" si="10"/>
        <v>-</v>
      </c>
      <c r="F70" s="7">
        <f t="shared" ref="F70:F82" si="11">ABS(D70-B70)</f>
        <v>6637311</v>
      </c>
      <c r="G70" s="6"/>
    </row>
    <row r="71" spans="1:7" ht="23.25" x14ac:dyDescent="0.5">
      <c r="A71" s="7" t="s">
        <v>71</v>
      </c>
      <c r="B71" s="7">
        <v>500000</v>
      </c>
      <c r="C71" s="7">
        <v>4050</v>
      </c>
      <c r="D71" s="7">
        <v>202870</v>
      </c>
      <c r="E71" s="8" t="str">
        <f t="shared" si="10"/>
        <v>-</v>
      </c>
      <c r="F71" s="7">
        <f t="shared" si="11"/>
        <v>297130</v>
      </c>
      <c r="G71" s="6"/>
    </row>
    <row r="72" spans="1:7" s="9" customFormat="1" ht="23.25" x14ac:dyDescent="0.5">
      <c r="A72" s="7" t="s">
        <v>72</v>
      </c>
      <c r="B72" s="7">
        <v>1000000</v>
      </c>
      <c r="C72" s="47" t="s">
        <v>8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x14ac:dyDescent="0.5">
      <c r="A73" s="7" t="s">
        <v>73</v>
      </c>
      <c r="B73" s="7">
        <v>4000000</v>
      </c>
      <c r="C73" s="7">
        <v>263633</v>
      </c>
      <c r="D73" s="7">
        <v>3236111</v>
      </c>
      <c r="E73" s="8" t="str">
        <f t="shared" si="10"/>
        <v>-</v>
      </c>
      <c r="F73" s="7">
        <f t="shared" si="11"/>
        <v>763889</v>
      </c>
      <c r="G73" s="6"/>
    </row>
    <row r="74" spans="1:7" ht="23.25" x14ac:dyDescent="0.5">
      <c r="A74" s="7" t="s">
        <v>74</v>
      </c>
      <c r="B74" s="7">
        <v>4000000</v>
      </c>
      <c r="C74" s="47" t="s">
        <v>8</v>
      </c>
      <c r="D74" s="7">
        <v>253524</v>
      </c>
      <c r="E74" s="8" t="str">
        <f t="shared" si="10"/>
        <v>-</v>
      </c>
      <c r="F74" s="7">
        <f t="shared" si="11"/>
        <v>3746476</v>
      </c>
      <c r="G74" s="6"/>
    </row>
    <row r="75" spans="1:7" ht="23.25" x14ac:dyDescent="0.5">
      <c r="A75" s="7" t="s">
        <v>75</v>
      </c>
      <c r="B75" s="7">
        <v>100000</v>
      </c>
      <c r="C75" s="47" t="s">
        <v>8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x14ac:dyDescent="0.5">
      <c r="A76" s="7" t="s">
        <v>76</v>
      </c>
      <c r="B76" s="7">
        <v>6700000</v>
      </c>
      <c r="C76" s="7">
        <v>40850</v>
      </c>
      <c r="D76" s="7">
        <v>4173090</v>
      </c>
      <c r="E76" s="8" t="str">
        <f>IF(D76&gt;B76,"+","-")</f>
        <v>-</v>
      </c>
      <c r="F76" s="7">
        <f>ABS(D76-B76)</f>
        <v>2526910</v>
      </c>
      <c r="G76" s="6"/>
    </row>
    <row r="77" spans="1:7" s="9" customFormat="1" ht="23.25" x14ac:dyDescent="0.5">
      <c r="A77" s="7" t="s">
        <v>77</v>
      </c>
      <c r="B77" s="7">
        <v>13000000</v>
      </c>
      <c r="C77" s="47">
        <v>717120</v>
      </c>
      <c r="D77" s="7">
        <v>9296785</v>
      </c>
      <c r="E77" s="8" t="str">
        <f>IF(D77&gt;B77,"+","-")</f>
        <v>-</v>
      </c>
      <c r="F77" s="7">
        <f>ABS(D77-B77)</f>
        <v>3703215</v>
      </c>
      <c r="G77" s="6"/>
    </row>
    <row r="78" spans="1:7" ht="23.25" x14ac:dyDescent="0.5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47">
        <v>139120</v>
      </c>
      <c r="D79" s="7">
        <v>5864880</v>
      </c>
      <c r="E79" s="8" t="str">
        <f t="shared" si="10"/>
        <v>-</v>
      </c>
      <c r="F79" s="7">
        <f t="shared" si="11"/>
        <v>8635120</v>
      </c>
      <c r="G79" s="6"/>
    </row>
    <row r="80" spans="1:7" ht="23.25" x14ac:dyDescent="0.5">
      <c r="A80" s="7" t="s">
        <v>80</v>
      </c>
      <c r="B80" s="7">
        <v>80000</v>
      </c>
      <c r="C80" s="47">
        <v>20317</v>
      </c>
      <c r="D80" s="7">
        <v>102327</v>
      </c>
      <c r="E80" s="8" t="str">
        <f t="shared" si="10"/>
        <v>+</v>
      </c>
      <c r="F80" s="7">
        <f t="shared" si="11"/>
        <v>22327</v>
      </c>
      <c r="G80" s="6"/>
    </row>
    <row r="81" spans="1:7" ht="23.25" x14ac:dyDescent="0.5">
      <c r="A81" s="7" t="s">
        <v>81</v>
      </c>
      <c r="B81" s="7">
        <v>100000</v>
      </c>
      <c r="C81" s="47">
        <v>700</v>
      </c>
      <c r="D81" s="7">
        <v>33882.5</v>
      </c>
      <c r="E81" s="8" t="str">
        <f t="shared" si="10"/>
        <v>-</v>
      </c>
      <c r="F81" s="7">
        <f t="shared" si="11"/>
        <v>66117.5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1217290</v>
      </c>
      <c r="D82" s="11">
        <v>28753358.5</v>
      </c>
      <c r="E82" s="12" t="str">
        <f t="shared" si="10"/>
        <v>-</v>
      </c>
      <c r="F82" s="11">
        <f t="shared" si="11"/>
        <v>27246641.5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v>64412252.810000002</v>
      </c>
      <c r="D83" s="22">
        <v>810672027.51999998</v>
      </c>
      <c r="E83" s="23" t="str">
        <f>IF(D83&gt;B83,"+","-")</f>
        <v>-</v>
      </c>
      <c r="F83" s="22">
        <f>ABS(D83-B83)</f>
        <v>1839327972.48</v>
      </c>
      <c r="G83" s="6"/>
    </row>
    <row r="84" spans="1:7" ht="14.25" x14ac:dyDescent="0.2">
      <c r="A84" s="29"/>
      <c r="B84" s="16"/>
      <c r="C84" s="16"/>
      <c r="D84" s="16"/>
      <c r="E84" s="25"/>
      <c r="F84" s="16"/>
      <c r="G84" s="6"/>
    </row>
    <row r="85" spans="1:7" ht="14.25" x14ac:dyDescent="0.2">
      <c r="A85" s="29"/>
      <c r="B85" s="16"/>
      <c r="C85" s="16"/>
      <c r="D85" s="16"/>
      <c r="E85" s="25"/>
      <c r="F85" s="16"/>
      <c r="G85" s="6"/>
    </row>
    <row r="86" spans="1:7" ht="23.25" x14ac:dyDescent="0.45">
      <c r="A86" s="48" t="s">
        <v>84</v>
      </c>
      <c r="B86" s="48"/>
      <c r="C86" s="48"/>
      <c r="D86" s="48"/>
      <c r="E86" s="48"/>
      <c r="F86" s="48"/>
      <c r="G86" s="6"/>
    </row>
    <row r="87" spans="1:7" ht="14.25" x14ac:dyDescent="0.2">
      <c r="A87" s="48"/>
      <c r="B87" s="48"/>
      <c r="C87" s="48"/>
      <c r="D87" s="48"/>
      <c r="E87" s="48"/>
      <c r="F87" s="48"/>
      <c r="G87" s="6"/>
    </row>
    <row r="88" spans="1:7" ht="23.25" x14ac:dyDescent="0.5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 x14ac:dyDescent="0.5">
      <c r="A89" s="3"/>
      <c r="B89" s="3" t="str">
        <f>+B48</f>
        <v>ปี 2564</v>
      </c>
      <c r="C89" s="3"/>
      <c r="D89" s="3"/>
      <c r="E89" s="3" t="s">
        <v>8</v>
      </c>
      <c r="F89" s="3" t="s">
        <v>48</v>
      </c>
      <c r="G89" s="6"/>
    </row>
    <row r="90" spans="1:7" s="9" customFormat="1" ht="23.25" x14ac:dyDescent="0.5">
      <c r="A90" s="30" t="s">
        <v>85</v>
      </c>
      <c r="B90" s="4"/>
      <c r="C90" s="4"/>
      <c r="D90" s="4"/>
      <c r="E90" s="5"/>
      <c r="F90" s="4"/>
      <c r="G90" s="6"/>
    </row>
    <row r="91" spans="1:7" ht="23.25" x14ac:dyDescent="0.5">
      <c r="A91" s="18" t="s">
        <v>86</v>
      </c>
      <c r="B91" s="7">
        <v>277000000</v>
      </c>
      <c r="C91" s="47">
        <v>10858838.27</v>
      </c>
      <c r="D91" s="7">
        <v>136874458.28999999</v>
      </c>
      <c r="E91" s="8" t="str">
        <f>IF(D91&gt;B91,"+","-")</f>
        <v>-</v>
      </c>
      <c r="F91" s="7">
        <f>ABS(D91-B91)</f>
        <v>140125541.71000001</v>
      </c>
      <c r="G91" s="6"/>
    </row>
    <row r="92" spans="1:7" ht="23.25" x14ac:dyDescent="0.5">
      <c r="A92" s="18" t="s">
        <v>87</v>
      </c>
      <c r="B92" s="7">
        <v>22965000</v>
      </c>
      <c r="C92" s="47">
        <v>38280</v>
      </c>
      <c r="D92" s="7">
        <v>32480265</v>
      </c>
      <c r="E92" s="8" t="str">
        <f>IF(D92&gt;B92,"+","-")</f>
        <v>+</v>
      </c>
      <c r="F92" s="7">
        <f>ABS(D92-B92)</f>
        <v>9515265</v>
      </c>
      <c r="G92" s="6"/>
    </row>
    <row r="93" spans="1:7" ht="23.25" x14ac:dyDescent="0.5">
      <c r="A93" s="18" t="s">
        <v>88</v>
      </c>
      <c r="B93" s="7">
        <v>800000000</v>
      </c>
      <c r="C93" s="47">
        <v>97850051.849999994</v>
      </c>
      <c r="D93" s="7">
        <v>548371684.50999999</v>
      </c>
      <c r="E93" s="8" t="str">
        <f>IF(D93&gt;B93,"+","-")</f>
        <v>-</v>
      </c>
      <c r="F93" s="7">
        <f>ABS(D93-B93)</f>
        <v>251628315.49000001</v>
      </c>
      <c r="G93" s="6"/>
    </row>
    <row r="94" spans="1:7" ht="23.25" x14ac:dyDescent="0.5">
      <c r="A94" s="18" t="s">
        <v>89</v>
      </c>
      <c r="B94" s="7">
        <v>35000</v>
      </c>
      <c r="C94" s="47" t="s">
        <v>8</v>
      </c>
      <c r="D94" s="7">
        <f>[6]ประจำเดือนรวมเช็คไม่ต้องคีย์!BH79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3.25" x14ac:dyDescent="0.5">
      <c r="A95" s="31" t="s">
        <v>90</v>
      </c>
      <c r="B95" s="11">
        <f>SUM(B91:B94)</f>
        <v>1100000000</v>
      </c>
      <c r="C95" s="11">
        <f>SUM(C91:C94)</f>
        <v>108747170.11999999</v>
      </c>
      <c r="D95" s="11">
        <f>SUM(D91:D94)</f>
        <v>717726407.79999995</v>
      </c>
      <c r="E95" s="12" t="str">
        <f>IF(D95&gt;B95,"+","-")</f>
        <v>-</v>
      </c>
      <c r="F95" s="11">
        <f>ABS(D95-B95)</f>
        <v>382273592.20000005</v>
      </c>
      <c r="G95" s="6"/>
    </row>
    <row r="96" spans="1:7" ht="23.25" x14ac:dyDescent="0.5">
      <c r="A96" s="18" t="s">
        <v>91</v>
      </c>
      <c r="B96" s="32"/>
      <c r="C96" s="32"/>
      <c r="D96" s="32"/>
      <c r="E96" s="33"/>
      <c r="F96" s="32"/>
      <c r="G96" s="6"/>
    </row>
    <row r="97" spans="1:7" ht="23.25" x14ac:dyDescent="0.5">
      <c r="A97" s="18" t="s">
        <v>92</v>
      </c>
      <c r="B97" s="7"/>
      <c r="C97" s="7"/>
      <c r="D97" s="7"/>
      <c r="E97" s="8"/>
      <c r="F97" s="7"/>
      <c r="G97" s="6"/>
    </row>
    <row r="98" spans="1:7" ht="23.25" x14ac:dyDescent="0.5">
      <c r="A98" s="18" t="s">
        <v>93</v>
      </c>
      <c r="B98" s="7">
        <v>48200000</v>
      </c>
      <c r="C98" s="7">
        <f>[6]ประจำเดือนรวมเช็คไม่ต้องคีย์!BJ77</f>
        <v>0</v>
      </c>
      <c r="D98" s="7">
        <f>[6]ประจำเดือนรวมเช็คไม่ต้องคีย์!BJ79</f>
        <v>0</v>
      </c>
      <c r="E98" s="8" t="str">
        <f>IF(D98&gt;B98,"+","-")</f>
        <v>-</v>
      </c>
      <c r="F98" s="7">
        <f>ABS(D98-B98)</f>
        <v>48200000</v>
      </c>
      <c r="G98" s="6"/>
    </row>
    <row r="99" spans="1:7" ht="23.25" x14ac:dyDescent="0.5">
      <c r="A99" s="18" t="s">
        <v>94</v>
      </c>
      <c r="B99" s="7">
        <v>1800000</v>
      </c>
      <c r="C99" s="47" t="s">
        <v>8</v>
      </c>
      <c r="D99" s="7">
        <v>18434911</v>
      </c>
      <c r="E99" s="8" t="str">
        <f>IF(D99&gt;B99,"+","-")</f>
        <v>+</v>
      </c>
      <c r="F99" s="7">
        <f>ABS(D99-B99)</f>
        <v>16634911</v>
      </c>
      <c r="G99" s="6"/>
    </row>
    <row r="100" spans="1:7" ht="23.25" x14ac:dyDescent="0.5">
      <c r="A100" s="31" t="s">
        <v>95</v>
      </c>
      <c r="B100" s="4"/>
      <c r="C100" s="4"/>
      <c r="D100" s="4"/>
      <c r="E100" s="5"/>
      <c r="F100" s="4"/>
      <c r="G100" s="6"/>
    </row>
    <row r="101" spans="1:7" ht="23.25" x14ac:dyDescent="0.5">
      <c r="A101" s="31" t="s">
        <v>96</v>
      </c>
      <c r="B101" s="22">
        <f>SUM(B98:B99)</f>
        <v>50000000</v>
      </c>
      <c r="C101" s="7">
        <f>SUM(C98:C99)</f>
        <v>0</v>
      </c>
      <c r="D101" s="22">
        <f>SUM(D98:D99)</f>
        <v>18434911</v>
      </c>
      <c r="E101" s="46" t="str">
        <f>IF(D101&gt;B101,"+","-")</f>
        <v>-</v>
      </c>
      <c r="F101" s="22">
        <f>ABS(D101-B101)</f>
        <v>31565089</v>
      </c>
      <c r="G101" s="6"/>
    </row>
    <row r="102" spans="1:7" ht="23.25" x14ac:dyDescent="0.5">
      <c r="A102" s="18" t="s">
        <v>97</v>
      </c>
      <c r="B102" s="4"/>
      <c r="C102" s="4"/>
      <c r="D102" s="4"/>
      <c r="E102" s="5"/>
      <c r="F102" s="7"/>
      <c r="G102" s="6"/>
    </row>
    <row r="103" spans="1:7" ht="23.25" x14ac:dyDescent="0.5">
      <c r="A103" s="18" t="s">
        <v>98</v>
      </c>
      <c r="B103" s="7">
        <v>240000000</v>
      </c>
      <c r="C103" s="7">
        <v>340841.85</v>
      </c>
      <c r="D103" s="7">
        <v>45894156.909999996</v>
      </c>
      <c r="E103" s="8" t="str">
        <f t="shared" ref="E103:E110" si="12">IF(D103&gt;B103,"+","-")</f>
        <v>-</v>
      </c>
      <c r="F103" s="7">
        <f t="shared" ref="F103:F110" si="13">ABS(D103-B103)</f>
        <v>194105843.09</v>
      </c>
      <c r="G103" s="6"/>
    </row>
    <row r="104" spans="1:7" ht="23.25" x14ac:dyDescent="0.5">
      <c r="A104" s="18" t="s">
        <v>99</v>
      </c>
      <c r="B104" s="7">
        <v>20000000</v>
      </c>
      <c r="C104" s="7">
        <v>1032200</v>
      </c>
      <c r="D104" s="7">
        <v>4975500</v>
      </c>
      <c r="E104" s="8" t="str">
        <f t="shared" si="12"/>
        <v>-</v>
      </c>
      <c r="F104" s="7">
        <f t="shared" si="13"/>
        <v>15024500</v>
      </c>
      <c r="G104" s="6"/>
    </row>
    <row r="105" spans="1:7" ht="23.25" x14ac:dyDescent="0.5">
      <c r="A105" s="18" t="s">
        <v>100</v>
      </c>
      <c r="B105" s="7">
        <v>750000000</v>
      </c>
      <c r="C105" s="7">
        <v>15640131.23</v>
      </c>
      <c r="D105" s="7">
        <v>304017842.30000001</v>
      </c>
      <c r="E105" s="8" t="str">
        <f>IF(D105&gt;B105,"+","-")</f>
        <v>-</v>
      </c>
      <c r="F105" s="7">
        <f>ABS(D105-B105)</f>
        <v>445982157.69999999</v>
      </c>
      <c r="G105" s="6"/>
    </row>
    <row r="106" spans="1:7" ht="23.25" x14ac:dyDescent="0.5">
      <c r="A106" s="18" t="s">
        <v>114</v>
      </c>
      <c r="B106" s="7">
        <v>70000000</v>
      </c>
      <c r="C106" s="7">
        <v>417106.27</v>
      </c>
      <c r="D106" s="7">
        <v>18128103.18</v>
      </c>
      <c r="E106" s="8" t="str">
        <f t="shared" si="12"/>
        <v>-</v>
      </c>
      <c r="F106" s="7">
        <f t="shared" si="13"/>
        <v>51871896.82</v>
      </c>
      <c r="G106" s="6"/>
    </row>
    <row r="107" spans="1:7" ht="23.25" x14ac:dyDescent="0.5">
      <c r="A107" s="18" t="s">
        <v>112</v>
      </c>
      <c r="B107" s="7">
        <v>40000000</v>
      </c>
      <c r="C107" s="7">
        <v>2838092</v>
      </c>
      <c r="D107" s="7">
        <v>25089150.43</v>
      </c>
      <c r="E107" s="8" t="str">
        <f t="shared" si="12"/>
        <v>-</v>
      </c>
      <c r="F107" s="7">
        <f t="shared" si="13"/>
        <v>14910849.57</v>
      </c>
      <c r="G107" s="6"/>
    </row>
    <row r="108" spans="1:7" ht="23.25" x14ac:dyDescent="0.5">
      <c r="A108" s="18" t="s">
        <v>103</v>
      </c>
      <c r="B108" s="7">
        <v>80000000</v>
      </c>
      <c r="C108" s="7">
        <v>1526261.34</v>
      </c>
      <c r="D108" s="7">
        <v>61315400.25</v>
      </c>
      <c r="E108" s="8" t="str">
        <f>IF(D108&gt;B108,"+","-")</f>
        <v>-</v>
      </c>
      <c r="F108" s="7">
        <f>ABS(D108-B108)</f>
        <v>18684599.75</v>
      </c>
      <c r="G108" s="6"/>
    </row>
    <row r="109" spans="1:7" ht="23.25" x14ac:dyDescent="0.5">
      <c r="A109" s="34" t="s">
        <v>104</v>
      </c>
      <c r="B109" s="11">
        <f>SUM(B103:B108)</f>
        <v>1200000000</v>
      </c>
      <c r="C109" s="11">
        <v>21794632.690000001</v>
      </c>
      <c r="D109" s="11">
        <v>459420153.06999999</v>
      </c>
      <c r="E109" s="12" t="str">
        <f t="shared" si="12"/>
        <v>-</v>
      </c>
      <c r="F109" s="11">
        <f t="shared" si="13"/>
        <v>740579846.93000007</v>
      </c>
      <c r="G109" s="6"/>
    </row>
    <row r="110" spans="1:7" ht="23.25" x14ac:dyDescent="0.5">
      <c r="A110" s="35" t="s">
        <v>105</v>
      </c>
      <c r="B110" s="11">
        <f>+B28+B83+B95+B101+B109</f>
        <v>75500000000</v>
      </c>
      <c r="C110" s="11">
        <f>+C28+C83+C95+C101+C109</f>
        <v>6354496990.1400003</v>
      </c>
      <c r="D110" s="11">
        <v>66071547863.209999</v>
      </c>
      <c r="E110" s="12" t="str">
        <f t="shared" si="12"/>
        <v>-</v>
      </c>
      <c r="F110" s="11">
        <f t="shared" si="13"/>
        <v>9428452136.7900009</v>
      </c>
      <c r="G110" s="6"/>
    </row>
    <row r="111" spans="1:7" ht="23.25" x14ac:dyDescent="0.5">
      <c r="A111" s="30" t="s">
        <v>106</v>
      </c>
      <c r="B111" s="4"/>
      <c r="C111" s="4"/>
      <c r="D111" s="4"/>
      <c r="E111" s="5"/>
      <c r="F111" s="4"/>
      <c r="G111" s="6"/>
    </row>
    <row r="112" spans="1:7" ht="23.25" x14ac:dyDescent="0.5">
      <c r="A112" s="36" t="s">
        <v>107</v>
      </c>
      <c r="B112" s="22">
        <v>3088321958</v>
      </c>
      <c r="C112" s="22">
        <v>3088321958</v>
      </c>
      <c r="D112" s="22">
        <v>3088321958</v>
      </c>
      <c r="E112" s="8" t="str">
        <f>IF(D112&gt;B112,"+","-")</f>
        <v>-</v>
      </c>
      <c r="F112" s="7">
        <f>ABS(D112-B112)</f>
        <v>0</v>
      </c>
      <c r="G112" s="6"/>
    </row>
    <row r="113" spans="1:6" ht="23.25" x14ac:dyDescent="0.5">
      <c r="A113" s="35" t="s">
        <v>108</v>
      </c>
      <c r="B113" s="11">
        <f>+B112</f>
        <v>3088321958</v>
      </c>
      <c r="C113" s="11">
        <f>+C112</f>
        <v>3088321958</v>
      </c>
      <c r="D113" s="11">
        <f>+D112</f>
        <v>3088321958</v>
      </c>
      <c r="E113" s="12" t="str">
        <f>IF(D113&gt;B113,"+","-")</f>
        <v>-</v>
      </c>
      <c r="F113" s="11">
        <f>ABS(D113-B113)</f>
        <v>0</v>
      </c>
    </row>
    <row r="114" spans="1:6" ht="23.25" x14ac:dyDescent="0.5">
      <c r="A114" s="35" t="s">
        <v>109</v>
      </c>
      <c r="B114" s="11">
        <f>+B110+B113</f>
        <v>78588321958</v>
      </c>
      <c r="C114" s="11">
        <f>+C110+C113</f>
        <v>9442818948.1399994</v>
      </c>
      <c r="D114" s="11">
        <f>+D110+D113</f>
        <v>69159869821.209991</v>
      </c>
      <c r="E114" s="12" t="str">
        <f>IF(D114&gt;B114,"+","-")</f>
        <v>-</v>
      </c>
      <c r="F114" s="11">
        <f>ABS(D114-B114)</f>
        <v>9428452136.7900085</v>
      </c>
    </row>
    <row r="115" spans="1:6" ht="23.25" x14ac:dyDescent="0.5">
      <c r="A115" s="45" t="s">
        <v>110</v>
      </c>
      <c r="B115" s="37"/>
      <c r="C115" s="37"/>
      <c r="D115" s="38"/>
      <c r="E115" s="37"/>
      <c r="F115" s="37"/>
    </row>
    <row r="116" spans="1:6" ht="14.25" x14ac:dyDescent="0.2">
      <c r="A116" s="39"/>
      <c r="B116" s="40"/>
      <c r="C116" s="6"/>
      <c r="E116" s="41"/>
      <c r="F116" s="42"/>
    </row>
    <row r="117" spans="1:6" ht="14.25" x14ac:dyDescent="0.2">
      <c r="A117" s="37"/>
      <c r="C117" s="40"/>
      <c r="D117" s="40"/>
      <c r="E117" s="41"/>
      <c r="F117" s="42"/>
    </row>
    <row r="118" spans="1:6" ht="14.25" x14ac:dyDescent="0.2">
      <c r="B118" s="40"/>
      <c r="E118" s="41"/>
      <c r="F118" s="42"/>
    </row>
    <row r="122" spans="1:6" ht="14.25" x14ac:dyDescent="0.2">
      <c r="C122" s="40"/>
      <c r="D122" s="40"/>
    </row>
    <row r="196" spans="1:1" x14ac:dyDescent="0.45">
      <c r="A196" s="43"/>
    </row>
    <row r="197" spans="1:1" x14ac:dyDescent="0.45">
      <c r="A197" s="43"/>
    </row>
    <row r="198" spans="1:1" x14ac:dyDescent="0.45">
      <c r="A198" s="43"/>
    </row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2" spans="1:1" x14ac:dyDescent="0.45">
      <c r="A282" s="6"/>
    </row>
    <row r="283" spans="1:1" x14ac:dyDescent="0.45">
      <c r="A283" s="6"/>
    </row>
    <row r="284" spans="1:1" x14ac:dyDescent="0.45">
      <c r="A284" s="44"/>
    </row>
    <row r="285" spans="1:1" x14ac:dyDescent="0.45">
      <c r="A285" s="6"/>
    </row>
    <row r="286" spans="1:1" x14ac:dyDescent="0.45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abSelected="1" topLeftCell="A103" zoomScaleNormal="100" workbookViewId="0">
      <selection activeCell="F121" sqref="F121"/>
    </sheetView>
  </sheetViews>
  <sheetFormatPr defaultRowHeight="23.25" customHeight="1" x14ac:dyDescent="0.2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customHeight="1" x14ac:dyDescent="0.45">
      <c r="A1" s="48" t="s">
        <v>0</v>
      </c>
      <c r="B1" s="48"/>
      <c r="C1" s="48"/>
      <c r="D1" s="48"/>
      <c r="E1" s="48"/>
      <c r="F1" s="48"/>
    </row>
    <row r="2" spans="1:7" ht="23.25" customHeight="1" x14ac:dyDescent="0.45">
      <c r="A2" s="50" t="s">
        <v>122</v>
      </c>
      <c r="B2" s="50"/>
      <c r="C2" s="50"/>
      <c r="D2" s="50"/>
      <c r="E2" s="50"/>
      <c r="F2" s="50"/>
    </row>
    <row r="3" spans="1:7" ht="23.25" customHeight="1" x14ac:dyDescent="0.2">
      <c r="A3" s="48"/>
      <c r="B3" s="48"/>
      <c r="C3" s="48"/>
      <c r="D3" s="48"/>
      <c r="E3" s="48"/>
      <c r="F3" s="48"/>
    </row>
    <row r="4" spans="1:7" ht="23.2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customHeight="1" x14ac:dyDescent="0.2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customHeight="1" x14ac:dyDescent="0.2">
      <c r="A6" s="4" t="s">
        <v>10</v>
      </c>
      <c r="B6" s="4"/>
      <c r="C6" s="4"/>
      <c r="D6" s="4"/>
      <c r="E6" s="5"/>
      <c r="F6" s="4"/>
      <c r="G6" s="6"/>
    </row>
    <row r="7" spans="1:7" ht="23.25" customHeight="1" x14ac:dyDescent="0.2">
      <c r="A7" s="7" t="s">
        <v>11</v>
      </c>
      <c r="B7" s="7"/>
      <c r="C7" s="7"/>
      <c r="D7" s="7"/>
      <c r="E7" s="8"/>
      <c r="F7" s="7"/>
      <c r="G7" s="6"/>
    </row>
    <row r="8" spans="1:7" ht="23.25" customHeight="1" x14ac:dyDescent="0.5">
      <c r="A8" s="7" t="s">
        <v>12</v>
      </c>
      <c r="B8" s="7"/>
      <c r="C8" s="7"/>
      <c r="D8" s="7"/>
      <c r="E8" s="8"/>
      <c r="F8" s="7"/>
      <c r="G8" s="6"/>
    </row>
    <row r="9" spans="1:7" ht="23.25" customHeight="1" x14ac:dyDescent="0.2">
      <c r="A9" s="7" t="s">
        <v>13</v>
      </c>
      <c r="B9" s="7">
        <v>8000000</v>
      </c>
      <c r="C9" s="7">
        <v>321793.65000000002</v>
      </c>
      <c r="D9" s="7">
        <v>18489484.84</v>
      </c>
      <c r="E9" s="8" t="str">
        <f>IF(D9&gt;B9,"+","-")</f>
        <v>+</v>
      </c>
      <c r="F9" s="7">
        <f>ABS(D9-B9)</f>
        <v>10489484.84</v>
      </c>
      <c r="G9" s="6"/>
    </row>
    <row r="10" spans="1:7" s="9" customFormat="1" ht="23.25" customHeight="1" x14ac:dyDescent="0.2">
      <c r="A10" s="7" t="s">
        <v>14</v>
      </c>
      <c r="B10" s="7">
        <v>600000000</v>
      </c>
      <c r="C10" s="7">
        <v>49622567.869999997</v>
      </c>
      <c r="D10" s="7">
        <v>555462446.58000004</v>
      </c>
      <c r="E10" s="8" t="str">
        <f t="shared" ref="E10:E16" si="0">IF(D10&gt;B10,"+","-")</f>
        <v>-</v>
      </c>
      <c r="F10" s="7">
        <f t="shared" ref="F10:F16" si="1">ABS(D10-B10)</f>
        <v>44537553.419999957</v>
      </c>
      <c r="G10" s="6"/>
    </row>
    <row r="11" spans="1:7" ht="23.25" customHeight="1" x14ac:dyDescent="0.2">
      <c r="A11" s="7" t="s">
        <v>15</v>
      </c>
      <c r="B11" s="7">
        <v>1000000000</v>
      </c>
      <c r="C11" s="7">
        <v>40098089.969999999</v>
      </c>
      <c r="D11" s="7">
        <v>1050010001.74</v>
      </c>
      <c r="E11" s="8" t="str">
        <f t="shared" si="0"/>
        <v>+</v>
      </c>
      <c r="F11" s="7">
        <f t="shared" si="1"/>
        <v>50010001.74000001</v>
      </c>
      <c r="G11" s="6"/>
    </row>
    <row r="12" spans="1:7" ht="23.25" customHeight="1" x14ac:dyDescent="0.2">
      <c r="A12" s="7" t="s">
        <v>16</v>
      </c>
      <c r="B12" s="7">
        <v>1000000</v>
      </c>
      <c r="C12" s="7">
        <v>57592</v>
      </c>
      <c r="D12" s="7">
        <v>712427</v>
      </c>
      <c r="E12" s="8" t="str">
        <f t="shared" si="0"/>
        <v>-</v>
      </c>
      <c r="F12" s="7">
        <f t="shared" si="1"/>
        <v>287573</v>
      </c>
      <c r="G12" s="6"/>
    </row>
    <row r="13" spans="1:7" ht="23.25" customHeight="1" x14ac:dyDescent="0.2">
      <c r="A13" s="7" t="s">
        <v>17</v>
      </c>
      <c r="B13" s="7">
        <v>240000000</v>
      </c>
      <c r="C13" s="7">
        <v>11308325.01</v>
      </c>
      <c r="D13" s="7">
        <v>177613738.18000001</v>
      </c>
      <c r="E13" s="8" t="str">
        <f t="shared" si="0"/>
        <v>-</v>
      </c>
      <c r="F13" s="7">
        <f t="shared" si="1"/>
        <v>62386261.819999993</v>
      </c>
      <c r="G13" s="6"/>
    </row>
    <row r="14" spans="1:7" ht="23.25" customHeight="1" x14ac:dyDescent="0.2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customHeight="1" x14ac:dyDescent="0.2">
      <c r="A15" s="7" t="s">
        <v>19</v>
      </c>
      <c r="B15" s="10">
        <v>5115000000</v>
      </c>
      <c r="C15" s="7">
        <v>17291281.18</v>
      </c>
      <c r="D15" s="7">
        <v>1802416603.4400001</v>
      </c>
      <c r="E15" s="8" t="str">
        <f>IF(D15&gt;B15,"+","-")</f>
        <v>-</v>
      </c>
      <c r="F15" s="7">
        <f>ABS(D15-B15)</f>
        <v>3312583396.5599999</v>
      </c>
      <c r="G15" s="6"/>
    </row>
    <row r="16" spans="1:7" ht="23.25" customHeight="1" x14ac:dyDescent="0.2">
      <c r="A16" s="7" t="s">
        <v>20</v>
      </c>
      <c r="B16" s="11">
        <f>SUM(B9:B15)</f>
        <v>7000000000</v>
      </c>
      <c r="C16" s="11">
        <v>118699649.68000001</v>
      </c>
      <c r="D16" s="11">
        <v>3604704701.7800002</v>
      </c>
      <c r="E16" s="12" t="str">
        <f t="shared" si="0"/>
        <v>-</v>
      </c>
      <c r="F16" s="11">
        <f t="shared" si="1"/>
        <v>3395295298.2199998</v>
      </c>
      <c r="G16" s="6"/>
    </row>
    <row r="17" spans="1:7" ht="23.25" customHeight="1" x14ac:dyDescent="0.2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customHeight="1" x14ac:dyDescent="0.2">
      <c r="A18" s="7" t="s">
        <v>22</v>
      </c>
      <c r="B18" s="13">
        <v>28100000000</v>
      </c>
      <c r="C18" s="7">
        <v>2413080102.4000001</v>
      </c>
      <c r="D18" s="7">
        <v>28638160105.93</v>
      </c>
      <c r="E18" s="8" t="str">
        <f t="shared" ref="E18:E27" si="2">IF(D18&gt;B18,"+","-")</f>
        <v>+</v>
      </c>
      <c r="F18" s="7">
        <f t="shared" ref="F18:F27" si="3">ABS(D18-B18)</f>
        <v>538160105.93000031</v>
      </c>
      <c r="G18" s="6"/>
    </row>
    <row r="19" spans="1:7" ht="23.25" customHeight="1" x14ac:dyDescent="0.2">
      <c r="A19" s="7" t="s">
        <v>23</v>
      </c>
      <c r="B19" s="13">
        <v>13700000000</v>
      </c>
      <c r="C19" s="47">
        <v>528188645.70999998</v>
      </c>
      <c r="D19" s="7">
        <v>18206970848.470001</v>
      </c>
      <c r="E19" s="14" t="str">
        <f t="shared" si="2"/>
        <v>+</v>
      </c>
      <c r="F19" s="7">
        <f t="shared" si="3"/>
        <v>4506970848.4700012</v>
      </c>
      <c r="G19" s="6"/>
    </row>
    <row r="20" spans="1:7" ht="23.25" customHeight="1" x14ac:dyDescent="0.5">
      <c r="A20" s="7" t="s">
        <v>24</v>
      </c>
      <c r="B20" s="13">
        <v>4600000000</v>
      </c>
      <c r="C20" s="7">
        <v>291836588.20999998</v>
      </c>
      <c r="D20" s="7">
        <v>4520427835.25</v>
      </c>
      <c r="E20" s="8" t="str">
        <f t="shared" si="2"/>
        <v>-</v>
      </c>
      <c r="F20" s="7">
        <f t="shared" si="3"/>
        <v>79572164.75</v>
      </c>
      <c r="G20" s="6"/>
    </row>
    <row r="21" spans="1:7" ht="23.25" customHeight="1" x14ac:dyDescent="0.5">
      <c r="A21" s="7" t="s">
        <v>25</v>
      </c>
      <c r="B21" s="15">
        <v>13200000000</v>
      </c>
      <c r="C21" s="47" t="s">
        <v>8</v>
      </c>
      <c r="D21" s="16">
        <v>9265090427</v>
      </c>
      <c r="E21" s="8" t="str">
        <f t="shared" si="2"/>
        <v>-</v>
      </c>
      <c r="F21" s="17">
        <f t="shared" si="3"/>
        <v>3934909573</v>
      </c>
      <c r="G21" s="6"/>
    </row>
    <row r="22" spans="1:7" ht="23.25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customHeight="1" x14ac:dyDescent="0.2">
      <c r="A23" s="7" t="s">
        <v>27</v>
      </c>
      <c r="B23" s="13">
        <v>3750000000</v>
      </c>
      <c r="C23" s="7">
        <v>85346678.870000005</v>
      </c>
      <c r="D23" s="7">
        <v>3200338118.1500001</v>
      </c>
      <c r="E23" s="8" t="str">
        <f>IF(D23&gt;B23,"+","-")</f>
        <v>-</v>
      </c>
      <c r="F23" s="7">
        <f>ABS(D23-B23)</f>
        <v>549661881.8499999</v>
      </c>
      <c r="G23" s="6"/>
    </row>
    <row r="24" spans="1:7" ht="23.25" customHeight="1" x14ac:dyDescent="0.2">
      <c r="A24" s="7" t="s">
        <v>28</v>
      </c>
      <c r="B24" s="7">
        <v>4600000</v>
      </c>
      <c r="C24" s="47">
        <v>50331</v>
      </c>
      <c r="D24" s="7">
        <v>3157281.58</v>
      </c>
      <c r="E24" s="8" t="str">
        <f>IF(D24&gt;B24,"+","-")</f>
        <v>-</v>
      </c>
      <c r="F24" s="7">
        <f>ABS(D24-B24)</f>
        <v>1442718.42</v>
      </c>
      <c r="G24" s="6"/>
    </row>
    <row r="25" spans="1:7" ht="23.25" customHeight="1" x14ac:dyDescent="0.2">
      <c r="A25" s="7" t="s">
        <v>29</v>
      </c>
      <c r="B25" s="7">
        <v>400000</v>
      </c>
      <c r="C25" s="47" t="s">
        <v>8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customHeight="1" x14ac:dyDescent="0.2">
      <c r="A26" s="7" t="s">
        <v>30</v>
      </c>
      <c r="B26" s="7">
        <v>145000000</v>
      </c>
      <c r="C26" s="7">
        <v>4984875</v>
      </c>
      <c r="D26" s="7">
        <v>68611756.530000001</v>
      </c>
      <c r="E26" s="8" t="str">
        <f>IF(D26&gt;B26,"+","-")</f>
        <v>-</v>
      </c>
      <c r="F26" s="7">
        <f>ABS(D26-B26)</f>
        <v>76388243.469999999</v>
      </c>
      <c r="G26" s="6"/>
    </row>
    <row r="27" spans="1:7" ht="23.25" customHeight="1" x14ac:dyDescent="0.2">
      <c r="A27" s="7" t="s">
        <v>31</v>
      </c>
      <c r="B27" s="20">
        <f>SUM(B18:B26)</f>
        <v>63500000000</v>
      </c>
      <c r="C27" s="20">
        <v>3323487221.1900001</v>
      </c>
      <c r="D27" s="20">
        <v>63902776532.910004</v>
      </c>
      <c r="E27" s="12" t="str">
        <f t="shared" si="2"/>
        <v>+</v>
      </c>
      <c r="F27" s="11">
        <f t="shared" si="3"/>
        <v>402776532.91000366</v>
      </c>
      <c r="G27" s="6"/>
    </row>
    <row r="28" spans="1:7" ht="23.25" customHeight="1" x14ac:dyDescent="0.2">
      <c r="A28" s="21" t="s">
        <v>32</v>
      </c>
      <c r="B28" s="22">
        <f>+B16+B27</f>
        <v>70500000000</v>
      </c>
      <c r="C28" s="22">
        <v>3442186870.8699999</v>
      </c>
      <c r="D28" s="22">
        <v>67507481234.690002</v>
      </c>
      <c r="E28" s="23" t="str">
        <f>IF(D28&gt;B28,"+","-")</f>
        <v>-</v>
      </c>
      <c r="F28" s="22">
        <f>ABS(D28-B28)</f>
        <v>2992518765.3099976</v>
      </c>
      <c r="G28" s="6"/>
    </row>
    <row r="29" spans="1:7" ht="23.25" customHeight="1" x14ac:dyDescent="0.2">
      <c r="A29" s="7" t="s">
        <v>33</v>
      </c>
      <c r="B29" s="4"/>
      <c r="C29" s="4"/>
      <c r="D29" s="4"/>
      <c r="E29" s="5"/>
      <c r="F29" s="4"/>
      <c r="G29" s="6"/>
    </row>
    <row r="30" spans="1:7" ht="23.25" customHeight="1" x14ac:dyDescent="0.2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customHeight="1" x14ac:dyDescent="0.2">
      <c r="A31" s="7" t="s">
        <v>35</v>
      </c>
      <c r="B31" s="7">
        <v>800000000</v>
      </c>
      <c r="C31" s="7">
        <v>40064440</v>
      </c>
      <c r="D31" s="7">
        <v>512325636.54000002</v>
      </c>
      <c r="E31" s="8" t="str">
        <f t="shared" ref="E31:E36" si="4">IF(D31&gt;B31,"+","-")</f>
        <v>-</v>
      </c>
      <c r="F31" s="7">
        <f t="shared" ref="F31:F37" si="5">ABS(D31-B31)</f>
        <v>287674363.45999998</v>
      </c>
      <c r="G31" s="6"/>
    </row>
    <row r="32" spans="1:7" ht="23.25" customHeight="1" x14ac:dyDescent="0.2">
      <c r="A32" s="7" t="s">
        <v>36</v>
      </c>
      <c r="B32" s="7">
        <v>42700000</v>
      </c>
      <c r="C32" s="7">
        <v>2554100</v>
      </c>
      <c r="D32" s="7">
        <v>32209606</v>
      </c>
      <c r="E32" s="8" t="str">
        <f t="shared" si="4"/>
        <v>-</v>
      </c>
      <c r="F32" s="7">
        <f t="shared" si="5"/>
        <v>10490394</v>
      </c>
      <c r="G32" s="6"/>
    </row>
    <row r="33" spans="1:7" ht="23.25" customHeight="1" x14ac:dyDescent="0.2">
      <c r="A33" s="7" t="s">
        <v>37</v>
      </c>
      <c r="B33" s="7">
        <v>50000000</v>
      </c>
      <c r="C33" s="7">
        <v>4402916</v>
      </c>
      <c r="D33" s="7">
        <v>31990771.43</v>
      </c>
      <c r="E33" s="8" t="str">
        <f t="shared" si="4"/>
        <v>-</v>
      </c>
      <c r="F33" s="7">
        <f t="shared" si="5"/>
        <v>18009228.57</v>
      </c>
      <c r="G33" s="6"/>
    </row>
    <row r="34" spans="1:7" s="9" customFormat="1" ht="23.25" customHeight="1" x14ac:dyDescent="0.2">
      <c r="A34" s="7" t="s">
        <v>38</v>
      </c>
      <c r="B34" s="7">
        <v>62000000</v>
      </c>
      <c r="C34" s="7">
        <v>2720586.68</v>
      </c>
      <c r="D34" s="7">
        <v>39658538.93</v>
      </c>
      <c r="E34" s="8" t="str">
        <f t="shared" si="4"/>
        <v>-</v>
      </c>
      <c r="F34" s="7">
        <f t="shared" si="5"/>
        <v>22341461.07</v>
      </c>
      <c r="G34" s="6"/>
    </row>
    <row r="35" spans="1:7" ht="23.25" customHeight="1" x14ac:dyDescent="0.2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customHeight="1" x14ac:dyDescent="0.2">
      <c r="A36" s="7" t="s">
        <v>40</v>
      </c>
      <c r="B36" s="7">
        <v>79000000</v>
      </c>
      <c r="C36" s="7">
        <v>77550</v>
      </c>
      <c r="D36" s="7">
        <v>21542131</v>
      </c>
      <c r="E36" s="8" t="str">
        <f t="shared" si="4"/>
        <v>-</v>
      </c>
      <c r="F36" s="7">
        <v>57805839</v>
      </c>
      <c r="G36" s="6"/>
    </row>
    <row r="37" spans="1:7" ht="23.25" customHeight="1" x14ac:dyDescent="0.2">
      <c r="A37" s="7" t="s">
        <v>41</v>
      </c>
      <c r="B37" s="24">
        <v>900000</v>
      </c>
      <c r="C37" s="7">
        <v>57865</v>
      </c>
      <c r="D37" s="7">
        <v>783859</v>
      </c>
      <c r="E37" s="8" t="s">
        <v>8</v>
      </c>
      <c r="F37" s="7">
        <f t="shared" si="5"/>
        <v>116141</v>
      </c>
      <c r="G37" s="6"/>
    </row>
    <row r="38" spans="1:7" ht="23.25" customHeight="1" x14ac:dyDescent="0.2">
      <c r="A38" s="7" t="s">
        <v>42</v>
      </c>
      <c r="B38" s="24">
        <v>13000000</v>
      </c>
      <c r="C38" s="7">
        <v>635050</v>
      </c>
      <c r="D38" s="7">
        <v>9972850</v>
      </c>
      <c r="E38" s="8" t="str">
        <f>IF(D38&gt;B38,"+","-")</f>
        <v>-</v>
      </c>
      <c r="F38" s="7">
        <f>ABS(D38-B38)</f>
        <v>3027150</v>
      </c>
      <c r="G38" s="6"/>
    </row>
    <row r="39" spans="1:7" s="9" customFormat="1" ht="23.25" customHeight="1" x14ac:dyDescent="0.2">
      <c r="A39" s="7" t="s">
        <v>43</v>
      </c>
      <c r="B39" s="7">
        <v>260000</v>
      </c>
      <c r="C39" s="7">
        <v>4000</v>
      </c>
      <c r="D39" s="7">
        <v>201750</v>
      </c>
      <c r="E39" s="8" t="str">
        <f t="shared" ref="E39:E55" si="6">IF(D39&gt;B39,"+","-")</f>
        <v>-</v>
      </c>
      <c r="F39" s="7">
        <f t="shared" ref="F39:F55" si="7">ABS(D39-B39)</f>
        <v>58250</v>
      </c>
      <c r="G39" s="6"/>
    </row>
    <row r="40" spans="1:7" s="9" customFormat="1" ht="23.25" customHeight="1" x14ac:dyDescent="0.2">
      <c r="A40" s="7" t="s">
        <v>44</v>
      </c>
      <c r="B40" s="7">
        <v>30000</v>
      </c>
      <c r="C40" s="47">
        <v>1308.5</v>
      </c>
      <c r="D40" s="7">
        <v>28383.5</v>
      </c>
      <c r="E40" s="8" t="str">
        <f t="shared" si="6"/>
        <v>-</v>
      </c>
      <c r="F40" s="7">
        <f t="shared" si="7"/>
        <v>1616.5</v>
      </c>
      <c r="G40" s="6"/>
    </row>
    <row r="41" spans="1:7" s="9" customFormat="1" ht="23.25" customHeight="1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customHeight="1" x14ac:dyDescent="0.5">
      <c r="A42" s="7" t="s">
        <v>46</v>
      </c>
      <c r="B42" s="7">
        <v>13000000</v>
      </c>
      <c r="C42" s="47">
        <v>22500</v>
      </c>
      <c r="D42" s="47" t="s">
        <v>8</v>
      </c>
      <c r="E42" s="8" t="str">
        <f t="shared" si="6"/>
        <v>+</v>
      </c>
      <c r="F42" s="7">
        <v>13000000</v>
      </c>
      <c r="G42" s="6"/>
    </row>
    <row r="43" spans="1:7" ht="23.25" customHeight="1" x14ac:dyDescent="0.5">
      <c r="A43" s="22"/>
      <c r="B43" s="22"/>
      <c r="C43" s="22"/>
      <c r="D43" s="22"/>
      <c r="E43" s="23"/>
      <c r="F43" s="22"/>
      <c r="G43" s="6"/>
    </row>
    <row r="44" spans="1:7" ht="23.25" customHeight="1" x14ac:dyDescent="0.2">
      <c r="A44" s="16"/>
      <c r="B44" s="24"/>
      <c r="C44" s="16"/>
      <c r="D44" s="16"/>
      <c r="E44" s="25"/>
      <c r="F44" s="16"/>
      <c r="G44" s="6"/>
    </row>
    <row r="45" spans="1:7" ht="23.25" customHeight="1" x14ac:dyDescent="0.2">
      <c r="A45" s="48" t="s">
        <v>47</v>
      </c>
      <c r="B45" s="48"/>
      <c r="C45" s="48"/>
      <c r="D45" s="48"/>
      <c r="E45" s="48"/>
      <c r="F45" s="48"/>
      <c r="G45" s="6"/>
    </row>
    <row r="46" spans="1:7" ht="23.25" customHeight="1" x14ac:dyDescent="0.2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2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customHeight="1" x14ac:dyDescent="0.2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customHeight="1" x14ac:dyDescent="0.2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customHeight="1" x14ac:dyDescent="0.2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customHeight="1" x14ac:dyDescent="0.2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customHeight="1" x14ac:dyDescent="0.2">
      <c r="A52" s="7" t="s">
        <v>52</v>
      </c>
      <c r="B52" s="7">
        <v>75000000</v>
      </c>
      <c r="C52" s="7">
        <v>13364000</v>
      </c>
      <c r="D52" s="7">
        <v>98275000</v>
      </c>
      <c r="E52" s="8" t="str">
        <f t="shared" si="6"/>
        <v>+</v>
      </c>
      <c r="F52" s="7">
        <f t="shared" si="7"/>
        <v>23275000</v>
      </c>
      <c r="G52" s="6"/>
    </row>
    <row r="53" spans="1:7" s="9" customFormat="1" ht="23.25" customHeight="1" x14ac:dyDescent="0.2">
      <c r="A53" s="7" t="s">
        <v>113</v>
      </c>
      <c r="B53" s="7">
        <v>400000</v>
      </c>
      <c r="C53" s="47">
        <v>3142.5</v>
      </c>
      <c r="D53" s="7">
        <v>146920.75</v>
      </c>
      <c r="E53" s="8" t="str">
        <f>IF(D53&gt;B53,"+","-")</f>
        <v>-</v>
      </c>
      <c r="F53" s="7">
        <f>ABS(D53-B53)</f>
        <v>253079.25</v>
      </c>
      <c r="G53" s="6"/>
    </row>
    <row r="54" spans="1:7" s="9" customFormat="1" ht="23.25" customHeight="1" x14ac:dyDescent="0.2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customHeight="1" x14ac:dyDescent="0.2">
      <c r="A55" s="7" t="s">
        <v>55</v>
      </c>
      <c r="B55" s="11">
        <f>SUM(B31:B42)+SUM(B49:B54)</f>
        <v>2334000000</v>
      </c>
      <c r="C55" s="11">
        <v>63862458.68</v>
      </c>
      <c r="D55" s="11">
        <v>747137247.14999998</v>
      </c>
      <c r="E55" s="12" t="str">
        <f t="shared" si="6"/>
        <v>-</v>
      </c>
      <c r="F55" s="11">
        <f t="shared" si="7"/>
        <v>1586862752.8499999</v>
      </c>
      <c r="G55" s="6"/>
    </row>
    <row r="56" spans="1:7" ht="23.25" customHeight="1" x14ac:dyDescent="0.2">
      <c r="A56" s="7" t="s">
        <v>56</v>
      </c>
      <c r="B56" s="7"/>
      <c r="C56" s="7"/>
      <c r="D56" s="7"/>
      <c r="E56" s="8"/>
      <c r="F56" s="7"/>
      <c r="G56" s="6"/>
    </row>
    <row r="57" spans="1:7" ht="23.25" customHeight="1" x14ac:dyDescent="0.2">
      <c r="A57" s="7" t="s">
        <v>111</v>
      </c>
      <c r="B57" s="7">
        <v>126000000</v>
      </c>
      <c r="C57" s="7">
        <v>49043</v>
      </c>
      <c r="D57" s="7">
        <v>17184906.050000001</v>
      </c>
      <c r="E57" s="8" t="str">
        <f>IF(D57&gt;B57,"+","-")</f>
        <v>-</v>
      </c>
      <c r="F57" s="7">
        <f>ABS(D57-B57)</f>
        <v>108815093.95</v>
      </c>
      <c r="G57" s="6"/>
    </row>
    <row r="58" spans="1:7" ht="23.25" customHeight="1" x14ac:dyDescent="0.2">
      <c r="A58" s="7" t="s">
        <v>58</v>
      </c>
      <c r="B58" s="7">
        <v>20000000</v>
      </c>
      <c r="C58" s="7">
        <v>870</v>
      </c>
      <c r="D58" s="7">
        <v>2697745</v>
      </c>
      <c r="E58" s="8" t="str">
        <f t="shared" ref="E58:E63" si="8">IF(D58&gt;B58,"+","-")</f>
        <v>-</v>
      </c>
      <c r="F58" s="7">
        <f t="shared" ref="F58:F63" si="9">ABS(D58-B58)</f>
        <v>17302255</v>
      </c>
      <c r="G58" s="6"/>
    </row>
    <row r="59" spans="1:7" ht="23.25" customHeight="1" x14ac:dyDescent="0.2">
      <c r="A59" s="7" t="s">
        <v>59</v>
      </c>
      <c r="B59" s="7">
        <v>200000</v>
      </c>
      <c r="C59" s="7">
        <v>2840</v>
      </c>
      <c r="D59" s="7">
        <v>94565</v>
      </c>
      <c r="E59" s="8" t="str">
        <f t="shared" si="8"/>
        <v>-</v>
      </c>
      <c r="F59" s="7">
        <f t="shared" si="9"/>
        <v>105435</v>
      </c>
      <c r="G59" s="6"/>
    </row>
    <row r="60" spans="1:7" ht="23.25" customHeight="1" x14ac:dyDescent="0.2">
      <c r="A60" s="7" t="s">
        <v>60</v>
      </c>
      <c r="B60" s="7">
        <v>1800000</v>
      </c>
      <c r="C60" s="47">
        <v>39000</v>
      </c>
      <c r="D60" s="7">
        <v>320800</v>
      </c>
      <c r="E60" s="8" t="str">
        <f t="shared" si="8"/>
        <v>-</v>
      </c>
      <c r="F60" s="7">
        <f t="shared" si="9"/>
        <v>1479200</v>
      </c>
      <c r="G60" s="6"/>
    </row>
    <row r="61" spans="1:7" ht="23.25" customHeight="1" x14ac:dyDescent="0.2">
      <c r="A61" s="7" t="s">
        <v>61</v>
      </c>
      <c r="B61" s="7">
        <v>300000</v>
      </c>
      <c r="C61" s="7">
        <v>3000</v>
      </c>
      <c r="D61" s="7">
        <v>205500</v>
      </c>
      <c r="E61" s="8" t="str">
        <f t="shared" si="8"/>
        <v>-</v>
      </c>
      <c r="F61" s="7">
        <f t="shared" si="9"/>
        <v>94500</v>
      </c>
      <c r="G61" s="6"/>
    </row>
    <row r="62" spans="1:7" ht="23.25" customHeight="1" x14ac:dyDescent="0.2">
      <c r="A62" s="7" t="s">
        <v>62</v>
      </c>
      <c r="B62" s="7">
        <v>1000000</v>
      </c>
      <c r="C62" s="7">
        <v>3660</v>
      </c>
      <c r="D62" s="7">
        <v>319060</v>
      </c>
      <c r="E62" s="8" t="str">
        <f t="shared" si="8"/>
        <v>-</v>
      </c>
      <c r="F62" s="7">
        <f t="shared" si="9"/>
        <v>680940</v>
      </c>
      <c r="G62" s="6"/>
    </row>
    <row r="63" spans="1:7" ht="23.25" customHeight="1" x14ac:dyDescent="0.2">
      <c r="A63" s="7" t="s">
        <v>63</v>
      </c>
      <c r="B63" s="7">
        <v>10700000</v>
      </c>
      <c r="C63" s="7">
        <v>18960</v>
      </c>
      <c r="D63" s="7">
        <v>2343547</v>
      </c>
      <c r="E63" s="8" t="str">
        <f t="shared" si="8"/>
        <v>-</v>
      </c>
      <c r="F63" s="7">
        <f t="shared" si="9"/>
        <v>8356453</v>
      </c>
      <c r="G63" s="6"/>
    </row>
    <row r="64" spans="1:7" ht="23.25" customHeight="1" x14ac:dyDescent="0.2">
      <c r="A64" s="7" t="s">
        <v>115</v>
      </c>
      <c r="B64" s="7"/>
      <c r="C64" s="7"/>
      <c r="D64" s="7"/>
      <c r="E64" s="8"/>
      <c r="F64" s="7"/>
      <c r="G64" s="6"/>
    </row>
    <row r="65" spans="1:7" ht="23.25" customHeight="1" x14ac:dyDescent="0.2">
      <c r="A65" s="7" t="s">
        <v>65</v>
      </c>
      <c r="B65" s="11">
        <f>SUM(B57:B63)</f>
        <v>160000000</v>
      </c>
      <c r="C65" s="11">
        <v>77713</v>
      </c>
      <c r="D65" s="11">
        <v>23088410.050000001</v>
      </c>
      <c r="E65" s="12" t="str">
        <f>IF(D65&gt;B65,"+","-")</f>
        <v>-</v>
      </c>
      <c r="F65" s="11">
        <f>ABS(D65-B65)</f>
        <v>136911589.94999999</v>
      </c>
      <c r="G65" s="6"/>
    </row>
    <row r="66" spans="1:7" ht="23.25" customHeight="1" x14ac:dyDescent="0.2">
      <c r="A66" s="7" t="s">
        <v>66</v>
      </c>
      <c r="B66" s="7"/>
      <c r="C66" s="7"/>
      <c r="D66" s="7"/>
      <c r="E66" s="8"/>
      <c r="F66" s="7"/>
      <c r="G66" s="6"/>
    </row>
    <row r="67" spans="1:7" ht="23.25" customHeight="1" x14ac:dyDescent="0.2">
      <c r="A67" s="7" t="s">
        <v>67</v>
      </c>
      <c r="B67" s="7">
        <v>100000000</v>
      </c>
      <c r="C67" s="7">
        <v>3908443</v>
      </c>
      <c r="D67" s="7">
        <v>79463913.5</v>
      </c>
      <c r="E67" s="8" t="str">
        <f>IF(D67&gt;B67,"+","-")</f>
        <v>-</v>
      </c>
      <c r="F67" s="7">
        <f>ABS(D67-B67)</f>
        <v>20536086.5</v>
      </c>
      <c r="G67" s="6"/>
    </row>
    <row r="68" spans="1:7" s="9" customFormat="1" ht="23.25" customHeight="1" x14ac:dyDescent="0.2">
      <c r="A68" s="7" t="s">
        <v>68</v>
      </c>
      <c r="B68" s="11">
        <f>+B67</f>
        <v>100000000</v>
      </c>
      <c r="C68" s="11">
        <f>C67</f>
        <v>3908443</v>
      </c>
      <c r="D68" s="11">
        <f>D67</f>
        <v>79463913.5</v>
      </c>
      <c r="E68" s="12" t="str">
        <f t="shared" ref="E68:E82" si="10">IF(D68&gt;B68,"+","-")</f>
        <v>-</v>
      </c>
      <c r="F68" s="11">
        <f>ABS(D68-B68)</f>
        <v>20536086.5</v>
      </c>
      <c r="G68" s="6"/>
    </row>
    <row r="69" spans="1:7" ht="23.25" customHeight="1" x14ac:dyDescent="0.2">
      <c r="A69" s="7" t="s">
        <v>69</v>
      </c>
      <c r="B69" s="7"/>
      <c r="C69" s="7"/>
      <c r="D69" s="7"/>
      <c r="E69" s="8"/>
      <c r="F69" s="7"/>
      <c r="G69" s="6"/>
    </row>
    <row r="70" spans="1:7" ht="23.25" customHeight="1" x14ac:dyDescent="0.2">
      <c r="A70" s="7" t="s">
        <v>70</v>
      </c>
      <c r="B70" s="7">
        <v>12000000</v>
      </c>
      <c r="C70" s="7">
        <v>59094</v>
      </c>
      <c r="D70" s="7">
        <v>5421783</v>
      </c>
      <c r="E70" s="8" t="str">
        <f t="shared" si="10"/>
        <v>-</v>
      </c>
      <c r="F70" s="7">
        <f t="shared" ref="F70:F82" si="11">ABS(D70-B70)</f>
        <v>6578217</v>
      </c>
      <c r="G70" s="6"/>
    </row>
    <row r="71" spans="1:7" ht="23.25" customHeight="1" x14ac:dyDescent="0.2">
      <c r="A71" s="7" t="s">
        <v>71</v>
      </c>
      <c r="B71" s="7">
        <v>500000</v>
      </c>
      <c r="C71" s="7">
        <v>16475</v>
      </c>
      <c r="D71" s="7">
        <v>219345</v>
      </c>
      <c r="E71" s="8" t="str">
        <f t="shared" si="10"/>
        <v>-</v>
      </c>
      <c r="F71" s="7">
        <f t="shared" si="11"/>
        <v>280655</v>
      </c>
      <c r="G71" s="6"/>
    </row>
    <row r="72" spans="1:7" s="9" customFormat="1" ht="23.25" customHeight="1" x14ac:dyDescent="0.2">
      <c r="A72" s="7" t="s">
        <v>72</v>
      </c>
      <c r="B72" s="7">
        <v>1000000</v>
      </c>
      <c r="C72" s="47" t="s">
        <v>8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customHeight="1" x14ac:dyDescent="0.2">
      <c r="A73" s="7" t="s">
        <v>73</v>
      </c>
      <c r="B73" s="7">
        <v>4000000</v>
      </c>
      <c r="C73" s="7">
        <v>379589</v>
      </c>
      <c r="D73" s="7">
        <v>3615700</v>
      </c>
      <c r="E73" s="8" t="str">
        <f t="shared" si="10"/>
        <v>-</v>
      </c>
      <c r="F73" s="7">
        <f t="shared" si="11"/>
        <v>384300</v>
      </c>
      <c r="G73" s="6"/>
    </row>
    <row r="74" spans="1:7" ht="23.25" customHeight="1" x14ac:dyDescent="0.2">
      <c r="A74" s="7" t="s">
        <v>74</v>
      </c>
      <c r="B74" s="7">
        <v>4000000</v>
      </c>
      <c r="C74" s="47" t="s">
        <v>8</v>
      </c>
      <c r="D74" s="7">
        <v>253524</v>
      </c>
      <c r="E74" s="8" t="str">
        <f t="shared" si="10"/>
        <v>-</v>
      </c>
      <c r="F74" s="7">
        <f t="shared" si="11"/>
        <v>3746476</v>
      </c>
      <c r="G74" s="6"/>
    </row>
    <row r="75" spans="1:7" ht="23.25" customHeight="1" x14ac:dyDescent="0.2">
      <c r="A75" s="7" t="s">
        <v>75</v>
      </c>
      <c r="B75" s="7">
        <v>100000</v>
      </c>
      <c r="C75" s="47" t="s">
        <v>8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customHeight="1" x14ac:dyDescent="0.2">
      <c r="A76" s="7" t="s">
        <v>76</v>
      </c>
      <c r="B76" s="7">
        <v>6700000</v>
      </c>
      <c r="C76" s="7">
        <v>108550</v>
      </c>
      <c r="D76" s="7">
        <v>4281640</v>
      </c>
      <c r="E76" s="8" t="str">
        <f>IF(D76&gt;B76,"+","-")</f>
        <v>-</v>
      </c>
      <c r="F76" s="7">
        <f>ABS(D76-B76)</f>
        <v>2418360</v>
      </c>
      <c r="G76" s="6"/>
    </row>
    <row r="77" spans="1:7" s="9" customFormat="1" ht="23.25" customHeight="1" x14ac:dyDescent="0.2">
      <c r="A77" s="7" t="s">
        <v>77</v>
      </c>
      <c r="B77" s="7">
        <v>13000000</v>
      </c>
      <c r="C77" s="47">
        <v>651355</v>
      </c>
      <c r="D77" s="7">
        <v>9948140</v>
      </c>
      <c r="E77" s="8" t="str">
        <f>IF(D77&gt;B77,"+","-")</f>
        <v>-</v>
      </c>
      <c r="F77" s="7">
        <f>ABS(D77-B77)</f>
        <v>3051860</v>
      </c>
      <c r="G77" s="6"/>
    </row>
    <row r="78" spans="1:7" ht="23.25" customHeight="1" x14ac:dyDescent="0.2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customHeight="1" x14ac:dyDescent="0.2">
      <c r="A79" s="7" t="s">
        <v>79</v>
      </c>
      <c r="B79" s="7">
        <v>14500000</v>
      </c>
      <c r="C79" s="47">
        <v>978560</v>
      </c>
      <c r="D79" s="7">
        <v>6843440</v>
      </c>
      <c r="E79" s="8" t="str">
        <f t="shared" si="10"/>
        <v>-</v>
      </c>
      <c r="F79" s="7">
        <f t="shared" si="11"/>
        <v>7656560</v>
      </c>
      <c r="G79" s="6"/>
    </row>
    <row r="80" spans="1:7" ht="23.25" customHeight="1" x14ac:dyDescent="0.2">
      <c r="A80" s="7" t="s">
        <v>80</v>
      </c>
      <c r="B80" s="7">
        <v>80000</v>
      </c>
      <c r="C80" s="47">
        <v>6960</v>
      </c>
      <c r="D80" s="7">
        <v>109287</v>
      </c>
      <c r="E80" s="8" t="str">
        <f t="shared" si="10"/>
        <v>+</v>
      </c>
      <c r="F80" s="7">
        <f t="shared" si="11"/>
        <v>29287</v>
      </c>
      <c r="G80" s="6"/>
    </row>
    <row r="81" spans="1:7" ht="23.25" customHeight="1" x14ac:dyDescent="0.2">
      <c r="A81" s="7" t="s">
        <v>81</v>
      </c>
      <c r="B81" s="7">
        <v>100000</v>
      </c>
      <c r="C81" s="47">
        <v>1400</v>
      </c>
      <c r="D81" s="7">
        <v>35282.5</v>
      </c>
      <c r="E81" s="8" t="str">
        <f t="shared" si="10"/>
        <v>-</v>
      </c>
      <c r="F81" s="7">
        <f t="shared" si="11"/>
        <v>64717.5</v>
      </c>
      <c r="G81" s="6"/>
    </row>
    <row r="82" spans="1:7" ht="23.25" customHeight="1" x14ac:dyDescent="0.2">
      <c r="A82" s="7" t="s">
        <v>82</v>
      </c>
      <c r="B82" s="11">
        <f>SUM(B70:B81)</f>
        <v>56000000</v>
      </c>
      <c r="C82" s="11">
        <v>2201983</v>
      </c>
      <c r="D82" s="11">
        <v>30955341.5</v>
      </c>
      <c r="E82" s="12" t="str">
        <f t="shared" si="10"/>
        <v>-</v>
      </c>
      <c r="F82" s="11">
        <f t="shared" si="11"/>
        <v>25044658.5</v>
      </c>
      <c r="G82" s="6"/>
    </row>
    <row r="83" spans="1:7" ht="23.25" customHeight="1" x14ac:dyDescent="0.2">
      <c r="A83" s="28" t="s">
        <v>83</v>
      </c>
      <c r="B83" s="22">
        <f>+B82+B68+B65+B55</f>
        <v>2650000000</v>
      </c>
      <c r="C83" s="22">
        <v>70050597.680000007</v>
      </c>
      <c r="D83" s="22">
        <v>880722625.20000005</v>
      </c>
      <c r="E83" s="23" t="str">
        <f>IF(D83&gt;B83,"+","-")</f>
        <v>-</v>
      </c>
      <c r="F83" s="22">
        <f>ABS(D83-B83)</f>
        <v>1769277374.8</v>
      </c>
      <c r="G83" s="6"/>
    </row>
    <row r="84" spans="1:7" ht="23.25" customHeight="1" x14ac:dyDescent="0.2">
      <c r="A84" s="29"/>
      <c r="B84" s="16"/>
      <c r="C84" s="16"/>
      <c r="D84" s="16"/>
      <c r="E84" s="25"/>
      <c r="F84" s="16"/>
      <c r="G84" s="6"/>
    </row>
    <row r="85" spans="1:7" ht="23.25" customHeight="1" x14ac:dyDescent="0.2">
      <c r="A85" s="29"/>
      <c r="B85" s="16"/>
      <c r="C85" s="16"/>
      <c r="D85" s="16"/>
      <c r="E85" s="25"/>
      <c r="F85" s="16"/>
      <c r="G85" s="6"/>
    </row>
    <row r="86" spans="1:7" ht="23.25" customHeight="1" x14ac:dyDescent="0.2">
      <c r="A86" s="48" t="s">
        <v>84</v>
      </c>
      <c r="B86" s="48"/>
      <c r="C86" s="48"/>
      <c r="D86" s="48"/>
      <c r="E86" s="48"/>
      <c r="F86" s="48"/>
      <c r="G86" s="6"/>
    </row>
    <row r="87" spans="1:7" ht="23.25" customHeight="1" x14ac:dyDescent="0.2">
      <c r="A87" s="48"/>
      <c r="B87" s="48"/>
      <c r="C87" s="48"/>
      <c r="D87" s="48"/>
      <c r="E87" s="48"/>
      <c r="F87" s="48"/>
      <c r="G87" s="6"/>
    </row>
    <row r="88" spans="1:7" ht="23.25" customHeight="1" x14ac:dyDescent="0.2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6"/>
    </row>
    <row r="89" spans="1:7" ht="23.25" customHeight="1" x14ac:dyDescent="0.2">
      <c r="A89" s="3"/>
      <c r="B89" s="3" t="str">
        <f>+B48</f>
        <v>ปี 2564</v>
      </c>
      <c r="C89" s="3"/>
      <c r="D89" s="3"/>
      <c r="E89" s="3" t="s">
        <v>8</v>
      </c>
      <c r="F89" s="3" t="s">
        <v>48</v>
      </c>
      <c r="G89" s="6"/>
    </row>
    <row r="90" spans="1:7" s="9" customFormat="1" ht="23.25" customHeight="1" x14ac:dyDescent="0.2">
      <c r="A90" s="30" t="s">
        <v>85</v>
      </c>
      <c r="B90" s="4"/>
      <c r="C90" s="4"/>
      <c r="D90" s="4"/>
      <c r="E90" s="5"/>
      <c r="F90" s="4"/>
      <c r="G90" s="6"/>
    </row>
    <row r="91" spans="1:7" ht="23.25" customHeight="1" x14ac:dyDescent="0.2">
      <c r="A91" s="18" t="s">
        <v>86</v>
      </c>
      <c r="B91" s="7">
        <v>277000000</v>
      </c>
      <c r="C91" s="47">
        <v>9949779.5199999996</v>
      </c>
      <c r="D91" s="7">
        <v>146824237.81</v>
      </c>
      <c r="E91" s="8" t="str">
        <f>IF(D91&gt;B91,"+","-")</f>
        <v>-</v>
      </c>
      <c r="F91" s="7">
        <f>ABS(D91-B91)</f>
        <v>130175762.19</v>
      </c>
      <c r="G91" s="6"/>
    </row>
    <row r="92" spans="1:7" ht="23.25" customHeight="1" x14ac:dyDescent="0.2">
      <c r="A92" s="18" t="s">
        <v>87</v>
      </c>
      <c r="B92" s="7">
        <v>22965000</v>
      </c>
      <c r="C92" s="47">
        <v>11313517.5</v>
      </c>
      <c r="D92" s="7">
        <v>43793782.5</v>
      </c>
      <c r="E92" s="8" t="str">
        <f>IF(D92&gt;B92,"+","-")</f>
        <v>+</v>
      </c>
      <c r="F92" s="7">
        <f>ABS(D92-B92)</f>
        <v>20828782.5</v>
      </c>
      <c r="G92" s="6"/>
    </row>
    <row r="93" spans="1:7" ht="23.25" customHeight="1" x14ac:dyDescent="0.2">
      <c r="A93" s="18" t="s">
        <v>88</v>
      </c>
      <c r="B93" s="7">
        <v>800000000</v>
      </c>
      <c r="C93" s="47">
        <v>60427992.960000001</v>
      </c>
      <c r="D93" s="7">
        <v>608799677.47000003</v>
      </c>
      <c r="E93" s="8" t="str">
        <f>IF(D93&gt;B93,"+","-")</f>
        <v>-</v>
      </c>
      <c r="F93" s="7">
        <f>ABS(D93-B93)</f>
        <v>191200322.52999997</v>
      </c>
      <c r="G93" s="6"/>
    </row>
    <row r="94" spans="1:7" ht="23.25" customHeight="1" x14ac:dyDescent="0.2">
      <c r="A94" s="18" t="s">
        <v>89</v>
      </c>
      <c r="B94" s="7">
        <v>35000</v>
      </c>
      <c r="C94" s="47" t="s">
        <v>8</v>
      </c>
      <c r="D94" s="7">
        <f>[6]ประจำเดือนรวมเช็คไม่ต้องคีย์!BH79</f>
        <v>0</v>
      </c>
      <c r="E94" s="8" t="str">
        <f>IF(D94&gt;B94,"+","-")</f>
        <v>-</v>
      </c>
      <c r="F94" s="7">
        <f>ABS(D94-B94)</f>
        <v>35000</v>
      </c>
      <c r="G94" s="6"/>
    </row>
    <row r="95" spans="1:7" ht="23.25" customHeight="1" x14ac:dyDescent="0.2">
      <c r="A95" s="31" t="s">
        <v>90</v>
      </c>
      <c r="B95" s="11">
        <f>SUM(B91:B94)</f>
        <v>1100000000</v>
      </c>
      <c r="C95" s="11">
        <f>SUM(C91:C94)</f>
        <v>81691289.980000004</v>
      </c>
      <c r="D95" s="11">
        <f>SUM(D91:D94)</f>
        <v>799417697.77999997</v>
      </c>
      <c r="E95" s="12" t="str">
        <f>IF(D95&gt;B95,"+","-")</f>
        <v>-</v>
      </c>
      <c r="F95" s="11">
        <f>ABS(D95-B95)</f>
        <v>300582302.22000003</v>
      </c>
      <c r="G95" s="6"/>
    </row>
    <row r="96" spans="1:7" ht="23.25" customHeight="1" x14ac:dyDescent="0.2">
      <c r="A96" s="18" t="s">
        <v>91</v>
      </c>
      <c r="B96" s="32"/>
      <c r="C96" s="32"/>
      <c r="D96" s="32"/>
      <c r="E96" s="33"/>
      <c r="F96" s="32"/>
      <c r="G96" s="6"/>
    </row>
    <row r="97" spans="1:7" ht="23.25" customHeight="1" x14ac:dyDescent="0.2">
      <c r="A97" s="18" t="s">
        <v>92</v>
      </c>
      <c r="B97" s="7"/>
      <c r="C97" s="7"/>
      <c r="D97" s="7"/>
      <c r="E97" s="8"/>
      <c r="F97" s="7"/>
      <c r="G97" s="6"/>
    </row>
    <row r="98" spans="1:7" ht="23.25" customHeight="1" x14ac:dyDescent="0.2">
      <c r="A98" s="18" t="s">
        <v>93</v>
      </c>
      <c r="B98" s="7">
        <v>48200000</v>
      </c>
      <c r="C98" s="7">
        <v>38400000</v>
      </c>
      <c r="D98" s="7">
        <v>38400000</v>
      </c>
      <c r="E98" s="8" t="str">
        <f>IF(D98&gt;B98,"+","-")</f>
        <v>-</v>
      </c>
      <c r="F98" s="7">
        <f>ABS(D98-B98)</f>
        <v>9800000</v>
      </c>
      <c r="G98" s="6"/>
    </row>
    <row r="99" spans="1:7" ht="23.25" customHeight="1" x14ac:dyDescent="0.2">
      <c r="A99" s="18" t="s">
        <v>94</v>
      </c>
      <c r="B99" s="7">
        <v>1800000</v>
      </c>
      <c r="C99" s="47" t="s">
        <v>8</v>
      </c>
      <c r="D99" s="7">
        <v>18434911</v>
      </c>
      <c r="E99" s="8" t="str">
        <f>IF(D99&gt;B99,"+","-")</f>
        <v>+</v>
      </c>
      <c r="F99" s="7">
        <f>ABS(D99-B99)</f>
        <v>16634911</v>
      </c>
      <c r="G99" s="6"/>
    </row>
    <row r="100" spans="1:7" ht="23.25" customHeight="1" x14ac:dyDescent="0.2">
      <c r="A100" s="31" t="s">
        <v>95</v>
      </c>
      <c r="B100" s="4"/>
      <c r="C100" s="4"/>
      <c r="D100" s="4"/>
      <c r="E100" s="5"/>
      <c r="F100" s="4"/>
      <c r="G100" s="6"/>
    </row>
    <row r="101" spans="1:7" ht="23.25" customHeight="1" x14ac:dyDescent="0.2">
      <c r="A101" s="31" t="s">
        <v>96</v>
      </c>
      <c r="B101" s="22">
        <f>SUM(B98:B99)</f>
        <v>50000000</v>
      </c>
      <c r="C101" s="7">
        <f>SUM(C98:C99)</f>
        <v>38400000</v>
      </c>
      <c r="D101" s="22">
        <f>SUM(D98:D99)</f>
        <v>56834911</v>
      </c>
      <c r="E101" s="46" t="str">
        <f>IF(D101&gt;B101,"+","-")</f>
        <v>+</v>
      </c>
      <c r="F101" s="22">
        <f>ABS(D101-B101)</f>
        <v>6834911</v>
      </c>
      <c r="G101" s="6"/>
    </row>
    <row r="102" spans="1:7" ht="23.25" customHeight="1" x14ac:dyDescent="0.2">
      <c r="A102" s="18" t="s">
        <v>97</v>
      </c>
      <c r="B102" s="4"/>
      <c r="C102" s="4"/>
      <c r="D102" s="4"/>
      <c r="E102" s="5"/>
      <c r="F102" s="7"/>
      <c r="G102" s="6"/>
    </row>
    <row r="103" spans="1:7" ht="23.25" customHeight="1" x14ac:dyDescent="0.2">
      <c r="A103" s="18" t="s">
        <v>98</v>
      </c>
      <c r="B103" s="7">
        <v>240000000</v>
      </c>
      <c r="C103" s="7">
        <v>5513823.1799999997</v>
      </c>
      <c r="D103" s="7">
        <v>51407980.090000004</v>
      </c>
      <c r="E103" s="8" t="str">
        <f t="shared" ref="E103:E110" si="12">IF(D103&gt;B103,"+","-")</f>
        <v>-</v>
      </c>
      <c r="F103" s="7">
        <f t="shared" ref="F103:F110" si="13">ABS(D103-B103)</f>
        <v>188592019.91</v>
      </c>
      <c r="G103" s="6"/>
    </row>
    <row r="104" spans="1:7" ht="23.25" customHeight="1" x14ac:dyDescent="0.2">
      <c r="A104" s="18" t="s">
        <v>99</v>
      </c>
      <c r="B104" s="7">
        <v>20000000</v>
      </c>
      <c r="C104" s="7">
        <v>518050</v>
      </c>
      <c r="D104" s="7">
        <v>5493550</v>
      </c>
      <c r="E104" s="8" t="str">
        <f t="shared" si="12"/>
        <v>-</v>
      </c>
      <c r="F104" s="7">
        <f t="shared" si="13"/>
        <v>14506450</v>
      </c>
      <c r="G104" s="6"/>
    </row>
    <row r="105" spans="1:7" ht="23.25" customHeight="1" x14ac:dyDescent="0.2">
      <c r="A105" s="18" t="s">
        <v>100</v>
      </c>
      <c r="B105" s="7">
        <v>750000000</v>
      </c>
      <c r="C105" s="7">
        <v>9827561.9100000001</v>
      </c>
      <c r="D105" s="7">
        <v>313845404.20999998</v>
      </c>
      <c r="E105" s="8" t="str">
        <f>IF(D105&gt;B105,"+","-")</f>
        <v>-</v>
      </c>
      <c r="F105" s="7">
        <f>ABS(D105-B105)</f>
        <v>436154595.79000002</v>
      </c>
      <c r="G105" s="6"/>
    </row>
    <row r="106" spans="1:7" ht="23.25" customHeight="1" x14ac:dyDescent="0.2">
      <c r="A106" s="18" t="s">
        <v>114</v>
      </c>
      <c r="B106" s="7">
        <v>70000000</v>
      </c>
      <c r="C106" s="7">
        <v>232577.6</v>
      </c>
      <c r="D106" s="7">
        <v>18360680.780000001</v>
      </c>
      <c r="E106" s="8" t="str">
        <f t="shared" si="12"/>
        <v>-</v>
      </c>
      <c r="F106" s="7">
        <f t="shared" si="13"/>
        <v>51639319.219999999</v>
      </c>
      <c r="G106" s="6"/>
    </row>
    <row r="107" spans="1:7" ht="23.25" customHeight="1" x14ac:dyDescent="0.2">
      <c r="A107" s="18" t="s">
        <v>112</v>
      </c>
      <c r="B107" s="7">
        <v>40000000</v>
      </c>
      <c r="C107" s="7">
        <v>23543665</v>
      </c>
      <c r="D107" s="7">
        <v>48632815.43</v>
      </c>
      <c r="E107" s="8" t="str">
        <f t="shared" si="12"/>
        <v>+</v>
      </c>
      <c r="F107" s="7">
        <f t="shared" si="13"/>
        <v>8632815.4299999997</v>
      </c>
      <c r="G107" s="6"/>
    </row>
    <row r="108" spans="1:7" ht="23.25" customHeight="1" x14ac:dyDescent="0.2">
      <c r="A108" s="18" t="s">
        <v>103</v>
      </c>
      <c r="B108" s="7">
        <v>80000000</v>
      </c>
      <c r="C108" s="7">
        <v>6309558.2999999998</v>
      </c>
      <c r="D108" s="7">
        <v>67624958.549999997</v>
      </c>
      <c r="E108" s="8" t="str">
        <f>IF(D108&gt;B108,"+","-")</f>
        <v>-</v>
      </c>
      <c r="F108" s="7">
        <f>ABS(D108-B108)</f>
        <v>12375041.450000003</v>
      </c>
      <c r="G108" s="6"/>
    </row>
    <row r="109" spans="1:7" ht="23.25" customHeight="1" x14ac:dyDescent="0.2">
      <c r="A109" s="34" t="s">
        <v>104</v>
      </c>
      <c r="B109" s="11">
        <f>SUM(B103:B108)</f>
        <v>1200000000</v>
      </c>
      <c r="C109" s="11">
        <v>45945235.990000002</v>
      </c>
      <c r="D109" s="11">
        <v>505365389.06</v>
      </c>
      <c r="E109" s="12" t="str">
        <f t="shared" si="12"/>
        <v>-</v>
      </c>
      <c r="F109" s="11">
        <f t="shared" si="13"/>
        <v>694634610.94000006</v>
      </c>
      <c r="G109" s="6"/>
    </row>
    <row r="110" spans="1:7" ht="23.25" customHeight="1" x14ac:dyDescent="0.2">
      <c r="A110" s="35" t="s">
        <v>105</v>
      </c>
      <c r="B110" s="11">
        <f>+B28+B83+B95+B101+B109</f>
        <v>75500000000</v>
      </c>
      <c r="C110" s="11">
        <v>3678273994.52</v>
      </c>
      <c r="D110" s="11">
        <v>69749821857.729996</v>
      </c>
      <c r="E110" s="12" t="str">
        <f t="shared" si="12"/>
        <v>-</v>
      </c>
      <c r="F110" s="11">
        <f t="shared" si="13"/>
        <v>5750178142.2700043</v>
      </c>
      <c r="G110" s="6"/>
    </row>
    <row r="111" spans="1:7" ht="23.25" customHeight="1" x14ac:dyDescent="0.5">
      <c r="A111" s="30" t="s">
        <v>106</v>
      </c>
      <c r="B111" s="4"/>
      <c r="C111" s="4"/>
      <c r="D111" s="4"/>
      <c r="E111" s="5"/>
      <c r="F111" s="4"/>
      <c r="G111" s="6"/>
    </row>
    <row r="112" spans="1:7" ht="23.25" customHeight="1" x14ac:dyDescent="0.5">
      <c r="A112" s="36" t="s">
        <v>107</v>
      </c>
      <c r="B112" s="22">
        <v>3088321958</v>
      </c>
      <c r="C112" s="51" t="s">
        <v>8</v>
      </c>
      <c r="D112" s="22">
        <v>3088321958</v>
      </c>
      <c r="E112" s="8" t="str">
        <f>IF(D112&gt;B112,"+","-")</f>
        <v>-</v>
      </c>
      <c r="F112" s="7">
        <f>ABS(D112-B112)</f>
        <v>0</v>
      </c>
      <c r="G112" s="6"/>
    </row>
    <row r="113" spans="1:6" ht="23.25" customHeight="1" x14ac:dyDescent="0.5">
      <c r="A113" s="35" t="s">
        <v>108</v>
      </c>
      <c r="B113" s="11">
        <f>+B112</f>
        <v>3088321958</v>
      </c>
      <c r="C113" s="52" t="str">
        <f>+C112</f>
        <v>-</v>
      </c>
      <c r="D113" s="11">
        <f>+D112</f>
        <v>3088321958</v>
      </c>
      <c r="E113" s="12" t="str">
        <f>IF(D113&gt;B113,"+","-")</f>
        <v>-</v>
      </c>
      <c r="F113" s="11">
        <f>ABS(D113-B113)</f>
        <v>0</v>
      </c>
    </row>
    <row r="114" spans="1:6" ht="23.25" customHeight="1" x14ac:dyDescent="0.5">
      <c r="A114" s="35" t="s">
        <v>109</v>
      </c>
      <c r="B114" s="11">
        <f>+B110+B113</f>
        <v>78588321958</v>
      </c>
      <c r="C114" s="11">
        <v>3678273994.52</v>
      </c>
      <c r="D114" s="11">
        <f>+D110+D113</f>
        <v>72838143815.729996</v>
      </c>
      <c r="E114" s="12" t="str">
        <f>IF(D114&gt;B114,"+","-")</f>
        <v>-</v>
      </c>
      <c r="F114" s="11">
        <f>ABS(D114-B114)</f>
        <v>5750178142.2700043</v>
      </c>
    </row>
    <row r="115" spans="1:6" ht="23.25" customHeight="1" x14ac:dyDescent="0.2">
      <c r="A115" s="45" t="s">
        <v>110</v>
      </c>
      <c r="B115" s="37"/>
      <c r="C115" s="37"/>
      <c r="D115" s="38"/>
      <c r="E115" s="37"/>
      <c r="F115" s="37"/>
    </row>
    <row r="116" spans="1:6" ht="23.25" customHeight="1" x14ac:dyDescent="0.2">
      <c r="A116" s="39"/>
      <c r="B116" s="40"/>
      <c r="C116" s="6"/>
      <c r="E116" s="41"/>
      <c r="F116" s="42"/>
    </row>
    <row r="117" spans="1:6" ht="23.25" customHeight="1" x14ac:dyDescent="0.2">
      <c r="A117" s="37"/>
      <c r="C117" s="40"/>
      <c r="D117" s="40"/>
      <c r="E117" s="41"/>
      <c r="F117" s="42"/>
    </row>
    <row r="118" spans="1:6" ht="23.25" customHeight="1" x14ac:dyDescent="0.2">
      <c r="B118" s="40"/>
      <c r="E118" s="41"/>
      <c r="F118" s="42"/>
    </row>
    <row r="122" spans="1:6" ht="23.25" customHeight="1" x14ac:dyDescent="0.2">
      <c r="C122" s="40"/>
      <c r="D122" s="40"/>
    </row>
    <row r="196" spans="1:1" ht="23.25" customHeight="1" x14ac:dyDescent="0.2">
      <c r="A196" s="43"/>
    </row>
    <row r="197" spans="1:1" ht="23.25" customHeight="1" x14ac:dyDescent="0.2">
      <c r="A197" s="43"/>
    </row>
    <row r="198" spans="1:1" ht="23.25" customHeight="1" x14ac:dyDescent="0.2">
      <c r="A198" s="43"/>
    </row>
    <row r="199" spans="1:1" ht="23.25" customHeight="1" x14ac:dyDescent="0.2">
      <c r="A199" s="43"/>
    </row>
    <row r="200" spans="1:1" ht="23.25" customHeight="1" x14ac:dyDescent="0.2">
      <c r="A200" s="43"/>
    </row>
    <row r="201" spans="1:1" ht="23.25" customHeight="1" x14ac:dyDescent="0.2">
      <c r="A201" s="43"/>
    </row>
    <row r="202" spans="1:1" ht="23.25" customHeight="1" x14ac:dyDescent="0.2">
      <c r="A202" s="43"/>
    </row>
    <row r="203" spans="1:1" ht="23.25" customHeight="1" x14ac:dyDescent="0.2">
      <c r="A203" s="43"/>
    </row>
    <row r="204" spans="1:1" ht="23.25" customHeight="1" x14ac:dyDescent="0.2">
      <c r="A204" s="43"/>
    </row>
    <row r="205" spans="1:1" ht="23.25" customHeight="1" x14ac:dyDescent="0.2">
      <c r="A205" s="43"/>
    </row>
    <row r="206" spans="1:1" ht="23.25" customHeight="1" x14ac:dyDescent="0.2">
      <c r="A206" s="43"/>
    </row>
    <row r="207" spans="1:1" ht="23.25" customHeight="1" x14ac:dyDescent="0.2">
      <c r="A207" s="43"/>
    </row>
    <row r="208" spans="1:1" ht="23.25" customHeight="1" x14ac:dyDescent="0.2">
      <c r="A208" s="43"/>
    </row>
    <row r="209" spans="1:1" ht="23.25" customHeight="1" x14ac:dyDescent="0.2">
      <c r="A209" s="43"/>
    </row>
    <row r="210" spans="1:1" ht="23.25" customHeight="1" x14ac:dyDescent="0.2">
      <c r="A210" s="43"/>
    </row>
    <row r="211" spans="1:1" ht="23.25" customHeight="1" x14ac:dyDescent="0.2">
      <c r="A211" s="43"/>
    </row>
    <row r="212" spans="1:1" ht="23.25" customHeight="1" x14ac:dyDescent="0.2">
      <c r="A212" s="43"/>
    </row>
    <row r="213" spans="1:1" ht="23.25" customHeight="1" x14ac:dyDescent="0.2">
      <c r="A213" s="43"/>
    </row>
    <row r="214" spans="1:1" ht="23.25" customHeight="1" x14ac:dyDescent="0.2">
      <c r="A214" s="43"/>
    </row>
    <row r="215" spans="1:1" ht="23.25" customHeight="1" x14ac:dyDescent="0.2">
      <c r="A215" s="43"/>
    </row>
    <row r="216" spans="1:1" ht="23.25" customHeight="1" x14ac:dyDescent="0.2">
      <c r="A216" s="43"/>
    </row>
    <row r="217" spans="1:1" ht="23.25" customHeight="1" x14ac:dyDescent="0.2">
      <c r="A217" s="43"/>
    </row>
    <row r="218" spans="1:1" ht="23.25" customHeight="1" x14ac:dyDescent="0.2">
      <c r="A218" s="43"/>
    </row>
    <row r="219" spans="1:1" ht="23.25" customHeight="1" x14ac:dyDescent="0.2">
      <c r="A219" s="43"/>
    </row>
    <row r="220" spans="1:1" ht="23.25" customHeight="1" x14ac:dyDescent="0.2">
      <c r="A220" s="43"/>
    </row>
    <row r="221" spans="1:1" ht="23.25" customHeight="1" x14ac:dyDescent="0.2">
      <c r="A221" s="43"/>
    </row>
    <row r="222" spans="1:1" ht="23.25" customHeight="1" x14ac:dyDescent="0.2">
      <c r="A222" s="43"/>
    </row>
    <row r="223" spans="1:1" ht="23.25" customHeight="1" x14ac:dyDescent="0.2">
      <c r="A223" s="43"/>
    </row>
    <row r="224" spans="1:1" ht="23.25" customHeight="1" x14ac:dyDescent="0.2">
      <c r="A224" s="43"/>
    </row>
    <row r="225" spans="1:1" ht="23.25" customHeight="1" x14ac:dyDescent="0.2">
      <c r="A225" s="43"/>
    </row>
    <row r="226" spans="1:1" ht="23.25" customHeight="1" x14ac:dyDescent="0.2">
      <c r="A226" s="43"/>
    </row>
    <row r="227" spans="1:1" ht="23.25" customHeight="1" x14ac:dyDescent="0.2">
      <c r="A227" s="43"/>
    </row>
    <row r="228" spans="1:1" ht="23.25" customHeight="1" x14ac:dyDescent="0.2">
      <c r="A228" s="43"/>
    </row>
    <row r="229" spans="1:1" ht="23.25" customHeight="1" x14ac:dyDescent="0.2">
      <c r="A229" s="43"/>
    </row>
    <row r="230" spans="1:1" ht="23.25" customHeight="1" x14ac:dyDescent="0.2">
      <c r="A230" s="43"/>
    </row>
    <row r="231" spans="1:1" ht="23.25" customHeight="1" x14ac:dyDescent="0.2">
      <c r="A231" s="43"/>
    </row>
    <row r="232" spans="1:1" ht="23.25" customHeight="1" x14ac:dyDescent="0.2">
      <c r="A232" s="43"/>
    </row>
    <row r="233" spans="1:1" ht="23.25" customHeight="1" x14ac:dyDescent="0.2">
      <c r="A233" s="43"/>
    </row>
    <row r="234" spans="1:1" ht="23.25" customHeight="1" x14ac:dyDescent="0.2">
      <c r="A234" s="43"/>
    </row>
    <row r="235" spans="1:1" ht="23.25" customHeight="1" x14ac:dyDescent="0.2">
      <c r="A235" s="43"/>
    </row>
    <row r="236" spans="1:1" ht="23.25" customHeight="1" x14ac:dyDescent="0.2">
      <c r="A236" s="43"/>
    </row>
    <row r="237" spans="1:1" ht="23.25" customHeight="1" x14ac:dyDescent="0.2">
      <c r="A237" s="43"/>
    </row>
    <row r="238" spans="1:1" ht="23.25" customHeight="1" x14ac:dyDescent="0.2">
      <c r="A238" s="43"/>
    </row>
    <row r="239" spans="1:1" ht="23.25" customHeight="1" x14ac:dyDescent="0.2">
      <c r="A239" s="43"/>
    </row>
    <row r="240" spans="1:1" ht="23.25" customHeight="1" x14ac:dyDescent="0.2">
      <c r="A240" s="43"/>
    </row>
    <row r="241" spans="1:1" ht="23.25" customHeight="1" x14ac:dyDescent="0.2">
      <c r="A241" s="43"/>
    </row>
    <row r="242" spans="1:1" ht="23.25" customHeight="1" x14ac:dyDescent="0.2">
      <c r="A242" s="43"/>
    </row>
    <row r="243" spans="1:1" ht="23.25" customHeight="1" x14ac:dyDescent="0.2">
      <c r="A243" s="43"/>
    </row>
    <row r="244" spans="1:1" ht="23.25" customHeight="1" x14ac:dyDescent="0.2">
      <c r="A244" s="43"/>
    </row>
    <row r="245" spans="1:1" ht="23.25" customHeight="1" x14ac:dyDescent="0.2">
      <c r="A245" s="43"/>
    </row>
    <row r="246" spans="1:1" ht="23.25" customHeight="1" x14ac:dyDescent="0.2">
      <c r="A246" s="43"/>
    </row>
    <row r="247" spans="1:1" ht="23.25" customHeight="1" x14ac:dyDescent="0.2">
      <c r="A247" s="43"/>
    </row>
    <row r="248" spans="1:1" ht="23.25" customHeight="1" x14ac:dyDescent="0.2">
      <c r="A248" s="43"/>
    </row>
    <row r="249" spans="1:1" ht="23.25" customHeight="1" x14ac:dyDescent="0.2">
      <c r="A249" s="43"/>
    </row>
    <row r="250" spans="1:1" ht="23.25" customHeight="1" x14ac:dyDescent="0.2">
      <c r="A250" s="43"/>
    </row>
    <row r="251" spans="1:1" ht="23.25" customHeight="1" x14ac:dyDescent="0.2">
      <c r="A251" s="43"/>
    </row>
    <row r="252" spans="1:1" ht="23.25" customHeight="1" x14ac:dyDescent="0.2">
      <c r="A252" s="43"/>
    </row>
    <row r="253" spans="1:1" ht="23.25" customHeight="1" x14ac:dyDescent="0.2">
      <c r="A253" s="43"/>
    </row>
    <row r="254" spans="1:1" ht="23.25" customHeight="1" x14ac:dyDescent="0.2">
      <c r="A254" s="43"/>
    </row>
    <row r="255" spans="1:1" ht="23.25" customHeight="1" x14ac:dyDescent="0.2">
      <c r="A255" s="43"/>
    </row>
    <row r="256" spans="1:1" ht="23.25" customHeight="1" x14ac:dyDescent="0.2">
      <c r="A256" s="43"/>
    </row>
    <row r="257" spans="1:1" ht="23.25" customHeight="1" x14ac:dyDescent="0.2">
      <c r="A257" s="43"/>
    </row>
    <row r="258" spans="1:1" ht="23.25" customHeight="1" x14ac:dyDescent="0.2">
      <c r="A258" s="43"/>
    </row>
    <row r="259" spans="1:1" ht="23.25" customHeight="1" x14ac:dyDescent="0.2">
      <c r="A259" s="43"/>
    </row>
    <row r="260" spans="1:1" ht="23.25" customHeight="1" x14ac:dyDescent="0.2">
      <c r="A260" s="43"/>
    </row>
    <row r="261" spans="1:1" ht="23.25" customHeight="1" x14ac:dyDescent="0.2">
      <c r="A261" s="43"/>
    </row>
    <row r="262" spans="1:1" ht="23.25" customHeight="1" x14ac:dyDescent="0.2">
      <c r="A262" s="43"/>
    </row>
    <row r="263" spans="1:1" ht="23.25" customHeight="1" x14ac:dyDescent="0.2">
      <c r="A263" s="43"/>
    </row>
    <row r="264" spans="1:1" ht="23.25" customHeight="1" x14ac:dyDescent="0.2">
      <c r="A264" s="43"/>
    </row>
    <row r="265" spans="1:1" ht="23.25" customHeight="1" x14ac:dyDescent="0.2">
      <c r="A265" s="43"/>
    </row>
    <row r="266" spans="1:1" ht="23.25" customHeight="1" x14ac:dyDescent="0.2">
      <c r="A266" s="43"/>
    </row>
    <row r="267" spans="1:1" ht="23.25" customHeight="1" x14ac:dyDescent="0.2">
      <c r="A267" s="43"/>
    </row>
    <row r="268" spans="1:1" ht="23.25" customHeight="1" x14ac:dyDescent="0.2">
      <c r="A268" s="43"/>
    </row>
    <row r="269" spans="1:1" ht="23.25" customHeight="1" x14ac:dyDescent="0.2">
      <c r="A269" s="43"/>
    </row>
    <row r="270" spans="1:1" ht="23.25" customHeight="1" x14ac:dyDescent="0.2">
      <c r="A270" s="43"/>
    </row>
    <row r="271" spans="1:1" ht="23.25" customHeight="1" x14ac:dyDescent="0.2">
      <c r="A271" s="43"/>
    </row>
    <row r="272" spans="1:1" ht="23.25" customHeight="1" x14ac:dyDescent="0.2">
      <c r="A272" s="43"/>
    </row>
    <row r="273" spans="1:1" ht="23.25" customHeight="1" x14ac:dyDescent="0.2">
      <c r="A273" s="43"/>
    </row>
    <row r="274" spans="1:1" ht="23.25" customHeight="1" x14ac:dyDescent="0.2">
      <c r="A274" s="43"/>
    </row>
    <row r="275" spans="1:1" ht="23.25" customHeight="1" x14ac:dyDescent="0.2">
      <c r="A275" s="43"/>
    </row>
    <row r="276" spans="1:1" ht="23.25" customHeight="1" x14ac:dyDescent="0.2">
      <c r="A276" s="43"/>
    </row>
    <row r="277" spans="1:1" ht="23.25" customHeight="1" x14ac:dyDescent="0.2">
      <c r="A277" s="43"/>
    </row>
    <row r="278" spans="1:1" ht="23.25" customHeight="1" x14ac:dyDescent="0.2">
      <c r="A278" s="43"/>
    </row>
    <row r="279" spans="1:1" ht="23.25" customHeight="1" x14ac:dyDescent="0.2">
      <c r="A279" s="43"/>
    </row>
    <row r="280" spans="1:1" ht="23.25" customHeight="1" x14ac:dyDescent="0.2">
      <c r="A280" s="43"/>
    </row>
    <row r="282" spans="1:1" ht="23.25" customHeight="1" x14ac:dyDescent="0.2">
      <c r="A282" s="6"/>
    </row>
    <row r="283" spans="1:1" ht="23.25" customHeight="1" x14ac:dyDescent="0.2">
      <c r="A283" s="6"/>
    </row>
    <row r="284" spans="1:1" ht="23.25" customHeight="1" x14ac:dyDescent="0.2">
      <c r="A284" s="44"/>
    </row>
    <row r="285" spans="1:1" ht="23.25" customHeight="1" x14ac:dyDescent="0.2">
      <c r="A285" s="6"/>
    </row>
    <row r="286" spans="1:1" ht="23.25" customHeight="1" x14ac:dyDescent="0.2">
      <c r="A286" s="6"/>
    </row>
  </sheetData>
  <mergeCells count="7">
    <mergeCell ref="A87:F87"/>
    <mergeCell ref="A1:F1"/>
    <mergeCell ref="A2:F2"/>
    <mergeCell ref="A3:F3"/>
    <mergeCell ref="A45:F45"/>
    <mergeCell ref="A46:F46"/>
    <mergeCell ref="A86:F8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opLeftCell="A104" workbookViewId="0">
      <selection activeCell="A118" sqref="A118"/>
    </sheetView>
  </sheetViews>
  <sheetFormatPr defaultRowHeight="21" x14ac:dyDescent="0.45"/>
  <cols>
    <col min="1" max="1" width="48.625" style="1" customWidth="1"/>
    <col min="2" max="2" width="16.75" style="1" customWidth="1"/>
    <col min="3" max="3" width="17.75" style="1" customWidth="1"/>
    <col min="4" max="4" width="16.625" style="1" customWidth="1"/>
    <col min="5" max="5" width="3.875" style="1" customWidth="1"/>
    <col min="6" max="6" width="16" style="1" customWidth="1"/>
    <col min="7" max="7" width="17.125" style="1" customWidth="1"/>
    <col min="8" max="256" width="9" style="1"/>
    <col min="257" max="257" width="48.625" style="1" customWidth="1"/>
    <col min="258" max="258" width="16.75" style="1" customWidth="1"/>
    <col min="259" max="259" width="17.75" style="1" customWidth="1"/>
    <col min="260" max="260" width="16.625" style="1" customWidth="1"/>
    <col min="261" max="261" width="3.875" style="1" customWidth="1"/>
    <col min="262" max="262" width="16" style="1" customWidth="1"/>
    <col min="263" max="263" width="17.125" style="1" customWidth="1"/>
    <col min="264" max="512" width="9" style="1"/>
    <col min="513" max="513" width="48.625" style="1" customWidth="1"/>
    <col min="514" max="514" width="16.75" style="1" customWidth="1"/>
    <col min="515" max="515" width="17.75" style="1" customWidth="1"/>
    <col min="516" max="516" width="16.625" style="1" customWidth="1"/>
    <col min="517" max="517" width="3.875" style="1" customWidth="1"/>
    <col min="518" max="518" width="16" style="1" customWidth="1"/>
    <col min="519" max="519" width="17.125" style="1" customWidth="1"/>
    <col min="520" max="768" width="9" style="1"/>
    <col min="769" max="769" width="48.625" style="1" customWidth="1"/>
    <col min="770" max="770" width="16.75" style="1" customWidth="1"/>
    <col min="771" max="771" width="17.75" style="1" customWidth="1"/>
    <col min="772" max="772" width="16.625" style="1" customWidth="1"/>
    <col min="773" max="773" width="3.875" style="1" customWidth="1"/>
    <col min="774" max="774" width="16" style="1" customWidth="1"/>
    <col min="775" max="775" width="17.125" style="1" customWidth="1"/>
    <col min="776" max="1024" width="9" style="1"/>
    <col min="1025" max="1025" width="48.625" style="1" customWidth="1"/>
    <col min="1026" max="1026" width="16.75" style="1" customWidth="1"/>
    <col min="1027" max="1027" width="17.75" style="1" customWidth="1"/>
    <col min="1028" max="1028" width="16.625" style="1" customWidth="1"/>
    <col min="1029" max="1029" width="3.875" style="1" customWidth="1"/>
    <col min="1030" max="1030" width="16" style="1" customWidth="1"/>
    <col min="1031" max="1031" width="17.125" style="1" customWidth="1"/>
    <col min="1032" max="1280" width="9" style="1"/>
    <col min="1281" max="1281" width="48.625" style="1" customWidth="1"/>
    <col min="1282" max="1282" width="16.75" style="1" customWidth="1"/>
    <col min="1283" max="1283" width="17.75" style="1" customWidth="1"/>
    <col min="1284" max="1284" width="16.625" style="1" customWidth="1"/>
    <col min="1285" max="1285" width="3.875" style="1" customWidth="1"/>
    <col min="1286" max="1286" width="16" style="1" customWidth="1"/>
    <col min="1287" max="1287" width="17.125" style="1" customWidth="1"/>
    <col min="1288" max="1536" width="9" style="1"/>
    <col min="1537" max="1537" width="48.625" style="1" customWidth="1"/>
    <col min="1538" max="1538" width="16.75" style="1" customWidth="1"/>
    <col min="1539" max="1539" width="17.75" style="1" customWidth="1"/>
    <col min="1540" max="1540" width="16.625" style="1" customWidth="1"/>
    <col min="1541" max="1541" width="3.875" style="1" customWidth="1"/>
    <col min="1542" max="1542" width="16" style="1" customWidth="1"/>
    <col min="1543" max="1543" width="17.125" style="1" customWidth="1"/>
    <col min="1544" max="1792" width="9" style="1"/>
    <col min="1793" max="1793" width="48.625" style="1" customWidth="1"/>
    <col min="1794" max="1794" width="16.75" style="1" customWidth="1"/>
    <col min="1795" max="1795" width="17.75" style="1" customWidth="1"/>
    <col min="1796" max="1796" width="16.625" style="1" customWidth="1"/>
    <col min="1797" max="1797" width="3.875" style="1" customWidth="1"/>
    <col min="1798" max="1798" width="16" style="1" customWidth="1"/>
    <col min="1799" max="1799" width="17.125" style="1" customWidth="1"/>
    <col min="1800" max="2048" width="9" style="1"/>
    <col min="2049" max="2049" width="48.625" style="1" customWidth="1"/>
    <col min="2050" max="2050" width="16.75" style="1" customWidth="1"/>
    <col min="2051" max="2051" width="17.75" style="1" customWidth="1"/>
    <col min="2052" max="2052" width="16.625" style="1" customWidth="1"/>
    <col min="2053" max="2053" width="3.875" style="1" customWidth="1"/>
    <col min="2054" max="2054" width="16" style="1" customWidth="1"/>
    <col min="2055" max="2055" width="17.125" style="1" customWidth="1"/>
    <col min="2056" max="2304" width="9" style="1"/>
    <col min="2305" max="2305" width="48.625" style="1" customWidth="1"/>
    <col min="2306" max="2306" width="16.75" style="1" customWidth="1"/>
    <col min="2307" max="2307" width="17.75" style="1" customWidth="1"/>
    <col min="2308" max="2308" width="16.625" style="1" customWidth="1"/>
    <col min="2309" max="2309" width="3.875" style="1" customWidth="1"/>
    <col min="2310" max="2310" width="16" style="1" customWidth="1"/>
    <col min="2311" max="2311" width="17.125" style="1" customWidth="1"/>
    <col min="2312" max="2560" width="9" style="1"/>
    <col min="2561" max="2561" width="48.625" style="1" customWidth="1"/>
    <col min="2562" max="2562" width="16.75" style="1" customWidth="1"/>
    <col min="2563" max="2563" width="17.75" style="1" customWidth="1"/>
    <col min="2564" max="2564" width="16.625" style="1" customWidth="1"/>
    <col min="2565" max="2565" width="3.875" style="1" customWidth="1"/>
    <col min="2566" max="2566" width="16" style="1" customWidth="1"/>
    <col min="2567" max="2567" width="17.125" style="1" customWidth="1"/>
    <col min="2568" max="2816" width="9" style="1"/>
    <col min="2817" max="2817" width="48.625" style="1" customWidth="1"/>
    <col min="2818" max="2818" width="16.75" style="1" customWidth="1"/>
    <col min="2819" max="2819" width="17.75" style="1" customWidth="1"/>
    <col min="2820" max="2820" width="16.625" style="1" customWidth="1"/>
    <col min="2821" max="2821" width="3.875" style="1" customWidth="1"/>
    <col min="2822" max="2822" width="16" style="1" customWidth="1"/>
    <col min="2823" max="2823" width="17.125" style="1" customWidth="1"/>
    <col min="2824" max="3072" width="9" style="1"/>
    <col min="3073" max="3073" width="48.625" style="1" customWidth="1"/>
    <col min="3074" max="3074" width="16.75" style="1" customWidth="1"/>
    <col min="3075" max="3075" width="17.75" style="1" customWidth="1"/>
    <col min="3076" max="3076" width="16.625" style="1" customWidth="1"/>
    <col min="3077" max="3077" width="3.875" style="1" customWidth="1"/>
    <col min="3078" max="3078" width="16" style="1" customWidth="1"/>
    <col min="3079" max="3079" width="17.125" style="1" customWidth="1"/>
    <col min="3080" max="3328" width="9" style="1"/>
    <col min="3329" max="3329" width="48.625" style="1" customWidth="1"/>
    <col min="3330" max="3330" width="16.75" style="1" customWidth="1"/>
    <col min="3331" max="3331" width="17.75" style="1" customWidth="1"/>
    <col min="3332" max="3332" width="16.625" style="1" customWidth="1"/>
    <col min="3333" max="3333" width="3.875" style="1" customWidth="1"/>
    <col min="3334" max="3334" width="16" style="1" customWidth="1"/>
    <col min="3335" max="3335" width="17.125" style="1" customWidth="1"/>
    <col min="3336" max="3584" width="9" style="1"/>
    <col min="3585" max="3585" width="48.625" style="1" customWidth="1"/>
    <col min="3586" max="3586" width="16.75" style="1" customWidth="1"/>
    <col min="3587" max="3587" width="17.75" style="1" customWidth="1"/>
    <col min="3588" max="3588" width="16.625" style="1" customWidth="1"/>
    <col min="3589" max="3589" width="3.875" style="1" customWidth="1"/>
    <col min="3590" max="3590" width="16" style="1" customWidth="1"/>
    <col min="3591" max="3591" width="17.125" style="1" customWidth="1"/>
    <col min="3592" max="3840" width="9" style="1"/>
    <col min="3841" max="3841" width="48.625" style="1" customWidth="1"/>
    <col min="3842" max="3842" width="16.75" style="1" customWidth="1"/>
    <col min="3843" max="3843" width="17.75" style="1" customWidth="1"/>
    <col min="3844" max="3844" width="16.625" style="1" customWidth="1"/>
    <col min="3845" max="3845" width="3.875" style="1" customWidth="1"/>
    <col min="3846" max="3846" width="16" style="1" customWidth="1"/>
    <col min="3847" max="3847" width="17.125" style="1" customWidth="1"/>
    <col min="3848" max="4096" width="9" style="1"/>
    <col min="4097" max="4097" width="48.625" style="1" customWidth="1"/>
    <col min="4098" max="4098" width="16.75" style="1" customWidth="1"/>
    <col min="4099" max="4099" width="17.75" style="1" customWidth="1"/>
    <col min="4100" max="4100" width="16.625" style="1" customWidth="1"/>
    <col min="4101" max="4101" width="3.875" style="1" customWidth="1"/>
    <col min="4102" max="4102" width="16" style="1" customWidth="1"/>
    <col min="4103" max="4103" width="17.125" style="1" customWidth="1"/>
    <col min="4104" max="4352" width="9" style="1"/>
    <col min="4353" max="4353" width="48.625" style="1" customWidth="1"/>
    <col min="4354" max="4354" width="16.75" style="1" customWidth="1"/>
    <col min="4355" max="4355" width="17.75" style="1" customWidth="1"/>
    <col min="4356" max="4356" width="16.625" style="1" customWidth="1"/>
    <col min="4357" max="4357" width="3.875" style="1" customWidth="1"/>
    <col min="4358" max="4358" width="16" style="1" customWidth="1"/>
    <col min="4359" max="4359" width="17.125" style="1" customWidth="1"/>
    <col min="4360" max="4608" width="9" style="1"/>
    <col min="4609" max="4609" width="48.625" style="1" customWidth="1"/>
    <col min="4610" max="4610" width="16.75" style="1" customWidth="1"/>
    <col min="4611" max="4611" width="17.75" style="1" customWidth="1"/>
    <col min="4612" max="4612" width="16.625" style="1" customWidth="1"/>
    <col min="4613" max="4613" width="3.875" style="1" customWidth="1"/>
    <col min="4614" max="4614" width="16" style="1" customWidth="1"/>
    <col min="4615" max="4615" width="17.125" style="1" customWidth="1"/>
    <col min="4616" max="4864" width="9" style="1"/>
    <col min="4865" max="4865" width="48.625" style="1" customWidth="1"/>
    <col min="4866" max="4866" width="16.75" style="1" customWidth="1"/>
    <col min="4867" max="4867" width="17.75" style="1" customWidth="1"/>
    <col min="4868" max="4868" width="16.625" style="1" customWidth="1"/>
    <col min="4869" max="4869" width="3.875" style="1" customWidth="1"/>
    <col min="4870" max="4870" width="16" style="1" customWidth="1"/>
    <col min="4871" max="4871" width="17.125" style="1" customWidth="1"/>
    <col min="4872" max="5120" width="9" style="1"/>
    <col min="5121" max="5121" width="48.625" style="1" customWidth="1"/>
    <col min="5122" max="5122" width="16.75" style="1" customWidth="1"/>
    <col min="5123" max="5123" width="17.75" style="1" customWidth="1"/>
    <col min="5124" max="5124" width="16.625" style="1" customWidth="1"/>
    <col min="5125" max="5125" width="3.875" style="1" customWidth="1"/>
    <col min="5126" max="5126" width="16" style="1" customWidth="1"/>
    <col min="5127" max="5127" width="17.125" style="1" customWidth="1"/>
    <col min="5128" max="5376" width="9" style="1"/>
    <col min="5377" max="5377" width="48.625" style="1" customWidth="1"/>
    <col min="5378" max="5378" width="16.75" style="1" customWidth="1"/>
    <col min="5379" max="5379" width="17.75" style="1" customWidth="1"/>
    <col min="5380" max="5380" width="16.625" style="1" customWidth="1"/>
    <col min="5381" max="5381" width="3.875" style="1" customWidth="1"/>
    <col min="5382" max="5382" width="16" style="1" customWidth="1"/>
    <col min="5383" max="5383" width="17.125" style="1" customWidth="1"/>
    <col min="5384" max="5632" width="9" style="1"/>
    <col min="5633" max="5633" width="48.625" style="1" customWidth="1"/>
    <col min="5634" max="5634" width="16.75" style="1" customWidth="1"/>
    <col min="5635" max="5635" width="17.75" style="1" customWidth="1"/>
    <col min="5636" max="5636" width="16.625" style="1" customWidth="1"/>
    <col min="5637" max="5637" width="3.875" style="1" customWidth="1"/>
    <col min="5638" max="5638" width="16" style="1" customWidth="1"/>
    <col min="5639" max="5639" width="17.125" style="1" customWidth="1"/>
    <col min="5640" max="5888" width="9" style="1"/>
    <col min="5889" max="5889" width="48.625" style="1" customWidth="1"/>
    <col min="5890" max="5890" width="16.75" style="1" customWidth="1"/>
    <col min="5891" max="5891" width="17.75" style="1" customWidth="1"/>
    <col min="5892" max="5892" width="16.625" style="1" customWidth="1"/>
    <col min="5893" max="5893" width="3.875" style="1" customWidth="1"/>
    <col min="5894" max="5894" width="16" style="1" customWidth="1"/>
    <col min="5895" max="5895" width="17.125" style="1" customWidth="1"/>
    <col min="5896" max="6144" width="9" style="1"/>
    <col min="6145" max="6145" width="48.625" style="1" customWidth="1"/>
    <col min="6146" max="6146" width="16.75" style="1" customWidth="1"/>
    <col min="6147" max="6147" width="17.75" style="1" customWidth="1"/>
    <col min="6148" max="6148" width="16.625" style="1" customWidth="1"/>
    <col min="6149" max="6149" width="3.875" style="1" customWidth="1"/>
    <col min="6150" max="6150" width="16" style="1" customWidth="1"/>
    <col min="6151" max="6151" width="17.125" style="1" customWidth="1"/>
    <col min="6152" max="6400" width="9" style="1"/>
    <col min="6401" max="6401" width="48.625" style="1" customWidth="1"/>
    <col min="6402" max="6402" width="16.75" style="1" customWidth="1"/>
    <col min="6403" max="6403" width="17.75" style="1" customWidth="1"/>
    <col min="6404" max="6404" width="16.625" style="1" customWidth="1"/>
    <col min="6405" max="6405" width="3.875" style="1" customWidth="1"/>
    <col min="6406" max="6406" width="16" style="1" customWidth="1"/>
    <col min="6407" max="6407" width="17.125" style="1" customWidth="1"/>
    <col min="6408" max="6656" width="9" style="1"/>
    <col min="6657" max="6657" width="48.625" style="1" customWidth="1"/>
    <col min="6658" max="6658" width="16.75" style="1" customWidth="1"/>
    <col min="6659" max="6659" width="17.75" style="1" customWidth="1"/>
    <col min="6660" max="6660" width="16.625" style="1" customWidth="1"/>
    <col min="6661" max="6661" width="3.875" style="1" customWidth="1"/>
    <col min="6662" max="6662" width="16" style="1" customWidth="1"/>
    <col min="6663" max="6663" width="17.125" style="1" customWidth="1"/>
    <col min="6664" max="6912" width="9" style="1"/>
    <col min="6913" max="6913" width="48.625" style="1" customWidth="1"/>
    <col min="6914" max="6914" width="16.75" style="1" customWidth="1"/>
    <col min="6915" max="6915" width="17.75" style="1" customWidth="1"/>
    <col min="6916" max="6916" width="16.625" style="1" customWidth="1"/>
    <col min="6917" max="6917" width="3.875" style="1" customWidth="1"/>
    <col min="6918" max="6918" width="16" style="1" customWidth="1"/>
    <col min="6919" max="6919" width="17.125" style="1" customWidth="1"/>
    <col min="6920" max="7168" width="9" style="1"/>
    <col min="7169" max="7169" width="48.625" style="1" customWidth="1"/>
    <col min="7170" max="7170" width="16.75" style="1" customWidth="1"/>
    <col min="7171" max="7171" width="17.75" style="1" customWidth="1"/>
    <col min="7172" max="7172" width="16.625" style="1" customWidth="1"/>
    <col min="7173" max="7173" width="3.875" style="1" customWidth="1"/>
    <col min="7174" max="7174" width="16" style="1" customWidth="1"/>
    <col min="7175" max="7175" width="17.125" style="1" customWidth="1"/>
    <col min="7176" max="7424" width="9" style="1"/>
    <col min="7425" max="7425" width="48.625" style="1" customWidth="1"/>
    <col min="7426" max="7426" width="16.75" style="1" customWidth="1"/>
    <col min="7427" max="7427" width="17.75" style="1" customWidth="1"/>
    <col min="7428" max="7428" width="16.625" style="1" customWidth="1"/>
    <col min="7429" max="7429" width="3.875" style="1" customWidth="1"/>
    <col min="7430" max="7430" width="16" style="1" customWidth="1"/>
    <col min="7431" max="7431" width="17.125" style="1" customWidth="1"/>
    <col min="7432" max="7680" width="9" style="1"/>
    <col min="7681" max="7681" width="48.625" style="1" customWidth="1"/>
    <col min="7682" max="7682" width="16.75" style="1" customWidth="1"/>
    <col min="7683" max="7683" width="17.75" style="1" customWidth="1"/>
    <col min="7684" max="7684" width="16.625" style="1" customWidth="1"/>
    <col min="7685" max="7685" width="3.875" style="1" customWidth="1"/>
    <col min="7686" max="7686" width="16" style="1" customWidth="1"/>
    <col min="7687" max="7687" width="17.125" style="1" customWidth="1"/>
    <col min="7688" max="7936" width="9" style="1"/>
    <col min="7937" max="7937" width="48.625" style="1" customWidth="1"/>
    <col min="7938" max="7938" width="16.75" style="1" customWidth="1"/>
    <col min="7939" max="7939" width="17.75" style="1" customWidth="1"/>
    <col min="7940" max="7940" width="16.625" style="1" customWidth="1"/>
    <col min="7941" max="7941" width="3.875" style="1" customWidth="1"/>
    <col min="7942" max="7942" width="16" style="1" customWidth="1"/>
    <col min="7943" max="7943" width="17.125" style="1" customWidth="1"/>
    <col min="7944" max="8192" width="9" style="1"/>
    <col min="8193" max="8193" width="48.625" style="1" customWidth="1"/>
    <col min="8194" max="8194" width="16.75" style="1" customWidth="1"/>
    <col min="8195" max="8195" width="17.75" style="1" customWidth="1"/>
    <col min="8196" max="8196" width="16.625" style="1" customWidth="1"/>
    <col min="8197" max="8197" width="3.875" style="1" customWidth="1"/>
    <col min="8198" max="8198" width="16" style="1" customWidth="1"/>
    <col min="8199" max="8199" width="17.125" style="1" customWidth="1"/>
    <col min="8200" max="8448" width="9" style="1"/>
    <col min="8449" max="8449" width="48.625" style="1" customWidth="1"/>
    <col min="8450" max="8450" width="16.75" style="1" customWidth="1"/>
    <col min="8451" max="8451" width="17.75" style="1" customWidth="1"/>
    <col min="8452" max="8452" width="16.625" style="1" customWidth="1"/>
    <col min="8453" max="8453" width="3.875" style="1" customWidth="1"/>
    <col min="8454" max="8454" width="16" style="1" customWidth="1"/>
    <col min="8455" max="8455" width="17.125" style="1" customWidth="1"/>
    <col min="8456" max="8704" width="9" style="1"/>
    <col min="8705" max="8705" width="48.625" style="1" customWidth="1"/>
    <col min="8706" max="8706" width="16.75" style="1" customWidth="1"/>
    <col min="8707" max="8707" width="17.75" style="1" customWidth="1"/>
    <col min="8708" max="8708" width="16.625" style="1" customWidth="1"/>
    <col min="8709" max="8709" width="3.875" style="1" customWidth="1"/>
    <col min="8710" max="8710" width="16" style="1" customWidth="1"/>
    <col min="8711" max="8711" width="17.125" style="1" customWidth="1"/>
    <col min="8712" max="8960" width="9" style="1"/>
    <col min="8961" max="8961" width="48.625" style="1" customWidth="1"/>
    <col min="8962" max="8962" width="16.75" style="1" customWidth="1"/>
    <col min="8963" max="8963" width="17.75" style="1" customWidth="1"/>
    <col min="8964" max="8964" width="16.625" style="1" customWidth="1"/>
    <col min="8965" max="8965" width="3.875" style="1" customWidth="1"/>
    <col min="8966" max="8966" width="16" style="1" customWidth="1"/>
    <col min="8967" max="8967" width="17.125" style="1" customWidth="1"/>
    <col min="8968" max="9216" width="9" style="1"/>
    <col min="9217" max="9217" width="48.625" style="1" customWidth="1"/>
    <col min="9218" max="9218" width="16.75" style="1" customWidth="1"/>
    <col min="9219" max="9219" width="17.75" style="1" customWidth="1"/>
    <col min="9220" max="9220" width="16.625" style="1" customWidth="1"/>
    <col min="9221" max="9221" width="3.875" style="1" customWidth="1"/>
    <col min="9222" max="9222" width="16" style="1" customWidth="1"/>
    <col min="9223" max="9223" width="17.125" style="1" customWidth="1"/>
    <col min="9224" max="9472" width="9" style="1"/>
    <col min="9473" max="9473" width="48.625" style="1" customWidth="1"/>
    <col min="9474" max="9474" width="16.75" style="1" customWidth="1"/>
    <col min="9475" max="9475" width="17.75" style="1" customWidth="1"/>
    <col min="9476" max="9476" width="16.625" style="1" customWidth="1"/>
    <col min="9477" max="9477" width="3.875" style="1" customWidth="1"/>
    <col min="9478" max="9478" width="16" style="1" customWidth="1"/>
    <col min="9479" max="9479" width="17.125" style="1" customWidth="1"/>
    <col min="9480" max="9728" width="9" style="1"/>
    <col min="9729" max="9729" width="48.625" style="1" customWidth="1"/>
    <col min="9730" max="9730" width="16.75" style="1" customWidth="1"/>
    <col min="9731" max="9731" width="17.75" style="1" customWidth="1"/>
    <col min="9732" max="9732" width="16.625" style="1" customWidth="1"/>
    <col min="9733" max="9733" width="3.875" style="1" customWidth="1"/>
    <col min="9734" max="9734" width="16" style="1" customWidth="1"/>
    <col min="9735" max="9735" width="17.125" style="1" customWidth="1"/>
    <col min="9736" max="9984" width="9" style="1"/>
    <col min="9985" max="9985" width="48.625" style="1" customWidth="1"/>
    <col min="9986" max="9986" width="16.75" style="1" customWidth="1"/>
    <col min="9987" max="9987" width="17.75" style="1" customWidth="1"/>
    <col min="9988" max="9988" width="16.625" style="1" customWidth="1"/>
    <col min="9989" max="9989" width="3.875" style="1" customWidth="1"/>
    <col min="9990" max="9990" width="16" style="1" customWidth="1"/>
    <col min="9991" max="9991" width="17.125" style="1" customWidth="1"/>
    <col min="9992" max="10240" width="9" style="1"/>
    <col min="10241" max="10241" width="48.625" style="1" customWidth="1"/>
    <col min="10242" max="10242" width="16.75" style="1" customWidth="1"/>
    <col min="10243" max="10243" width="17.75" style="1" customWidth="1"/>
    <col min="10244" max="10244" width="16.625" style="1" customWidth="1"/>
    <col min="10245" max="10245" width="3.875" style="1" customWidth="1"/>
    <col min="10246" max="10246" width="16" style="1" customWidth="1"/>
    <col min="10247" max="10247" width="17.125" style="1" customWidth="1"/>
    <col min="10248" max="10496" width="9" style="1"/>
    <col min="10497" max="10497" width="48.625" style="1" customWidth="1"/>
    <col min="10498" max="10498" width="16.75" style="1" customWidth="1"/>
    <col min="10499" max="10499" width="17.75" style="1" customWidth="1"/>
    <col min="10500" max="10500" width="16.625" style="1" customWidth="1"/>
    <col min="10501" max="10501" width="3.875" style="1" customWidth="1"/>
    <col min="10502" max="10502" width="16" style="1" customWidth="1"/>
    <col min="10503" max="10503" width="17.125" style="1" customWidth="1"/>
    <col min="10504" max="10752" width="9" style="1"/>
    <col min="10753" max="10753" width="48.625" style="1" customWidth="1"/>
    <col min="10754" max="10754" width="16.75" style="1" customWidth="1"/>
    <col min="10755" max="10755" width="17.75" style="1" customWidth="1"/>
    <col min="10756" max="10756" width="16.625" style="1" customWidth="1"/>
    <col min="10757" max="10757" width="3.875" style="1" customWidth="1"/>
    <col min="10758" max="10758" width="16" style="1" customWidth="1"/>
    <col min="10759" max="10759" width="17.125" style="1" customWidth="1"/>
    <col min="10760" max="11008" width="9" style="1"/>
    <col min="11009" max="11009" width="48.625" style="1" customWidth="1"/>
    <col min="11010" max="11010" width="16.75" style="1" customWidth="1"/>
    <col min="11011" max="11011" width="17.75" style="1" customWidth="1"/>
    <col min="11012" max="11012" width="16.625" style="1" customWidth="1"/>
    <col min="11013" max="11013" width="3.875" style="1" customWidth="1"/>
    <col min="11014" max="11014" width="16" style="1" customWidth="1"/>
    <col min="11015" max="11015" width="17.125" style="1" customWidth="1"/>
    <col min="11016" max="11264" width="9" style="1"/>
    <col min="11265" max="11265" width="48.625" style="1" customWidth="1"/>
    <col min="11266" max="11266" width="16.75" style="1" customWidth="1"/>
    <col min="11267" max="11267" width="17.75" style="1" customWidth="1"/>
    <col min="11268" max="11268" width="16.625" style="1" customWidth="1"/>
    <col min="11269" max="11269" width="3.875" style="1" customWidth="1"/>
    <col min="11270" max="11270" width="16" style="1" customWidth="1"/>
    <col min="11271" max="11271" width="17.125" style="1" customWidth="1"/>
    <col min="11272" max="11520" width="9" style="1"/>
    <col min="11521" max="11521" width="48.625" style="1" customWidth="1"/>
    <col min="11522" max="11522" width="16.75" style="1" customWidth="1"/>
    <col min="11523" max="11523" width="17.75" style="1" customWidth="1"/>
    <col min="11524" max="11524" width="16.625" style="1" customWidth="1"/>
    <col min="11525" max="11525" width="3.875" style="1" customWidth="1"/>
    <col min="11526" max="11526" width="16" style="1" customWidth="1"/>
    <col min="11527" max="11527" width="17.125" style="1" customWidth="1"/>
    <col min="11528" max="11776" width="9" style="1"/>
    <col min="11777" max="11777" width="48.625" style="1" customWidth="1"/>
    <col min="11778" max="11778" width="16.75" style="1" customWidth="1"/>
    <col min="11779" max="11779" width="17.75" style="1" customWidth="1"/>
    <col min="11780" max="11780" width="16.625" style="1" customWidth="1"/>
    <col min="11781" max="11781" width="3.875" style="1" customWidth="1"/>
    <col min="11782" max="11782" width="16" style="1" customWidth="1"/>
    <col min="11783" max="11783" width="17.125" style="1" customWidth="1"/>
    <col min="11784" max="12032" width="9" style="1"/>
    <col min="12033" max="12033" width="48.625" style="1" customWidth="1"/>
    <col min="12034" max="12034" width="16.75" style="1" customWidth="1"/>
    <col min="12035" max="12035" width="17.75" style="1" customWidth="1"/>
    <col min="12036" max="12036" width="16.625" style="1" customWidth="1"/>
    <col min="12037" max="12037" width="3.875" style="1" customWidth="1"/>
    <col min="12038" max="12038" width="16" style="1" customWidth="1"/>
    <col min="12039" max="12039" width="17.125" style="1" customWidth="1"/>
    <col min="12040" max="12288" width="9" style="1"/>
    <col min="12289" max="12289" width="48.625" style="1" customWidth="1"/>
    <col min="12290" max="12290" width="16.75" style="1" customWidth="1"/>
    <col min="12291" max="12291" width="17.75" style="1" customWidth="1"/>
    <col min="12292" max="12292" width="16.625" style="1" customWidth="1"/>
    <col min="12293" max="12293" width="3.875" style="1" customWidth="1"/>
    <col min="12294" max="12294" width="16" style="1" customWidth="1"/>
    <col min="12295" max="12295" width="17.125" style="1" customWidth="1"/>
    <col min="12296" max="12544" width="9" style="1"/>
    <col min="12545" max="12545" width="48.625" style="1" customWidth="1"/>
    <col min="12546" max="12546" width="16.75" style="1" customWidth="1"/>
    <col min="12547" max="12547" width="17.75" style="1" customWidth="1"/>
    <col min="12548" max="12548" width="16.625" style="1" customWidth="1"/>
    <col min="12549" max="12549" width="3.875" style="1" customWidth="1"/>
    <col min="12550" max="12550" width="16" style="1" customWidth="1"/>
    <col min="12551" max="12551" width="17.125" style="1" customWidth="1"/>
    <col min="12552" max="12800" width="9" style="1"/>
    <col min="12801" max="12801" width="48.625" style="1" customWidth="1"/>
    <col min="12802" max="12802" width="16.75" style="1" customWidth="1"/>
    <col min="12803" max="12803" width="17.75" style="1" customWidth="1"/>
    <col min="12804" max="12804" width="16.625" style="1" customWidth="1"/>
    <col min="12805" max="12805" width="3.875" style="1" customWidth="1"/>
    <col min="12806" max="12806" width="16" style="1" customWidth="1"/>
    <col min="12807" max="12807" width="17.125" style="1" customWidth="1"/>
    <col min="12808" max="13056" width="9" style="1"/>
    <col min="13057" max="13057" width="48.625" style="1" customWidth="1"/>
    <col min="13058" max="13058" width="16.75" style="1" customWidth="1"/>
    <col min="13059" max="13059" width="17.75" style="1" customWidth="1"/>
    <col min="13060" max="13060" width="16.625" style="1" customWidth="1"/>
    <col min="13061" max="13061" width="3.875" style="1" customWidth="1"/>
    <col min="13062" max="13062" width="16" style="1" customWidth="1"/>
    <col min="13063" max="13063" width="17.125" style="1" customWidth="1"/>
    <col min="13064" max="13312" width="9" style="1"/>
    <col min="13313" max="13313" width="48.625" style="1" customWidth="1"/>
    <col min="13314" max="13314" width="16.75" style="1" customWidth="1"/>
    <col min="13315" max="13315" width="17.75" style="1" customWidth="1"/>
    <col min="13316" max="13316" width="16.625" style="1" customWidth="1"/>
    <col min="13317" max="13317" width="3.875" style="1" customWidth="1"/>
    <col min="13318" max="13318" width="16" style="1" customWidth="1"/>
    <col min="13319" max="13319" width="17.125" style="1" customWidth="1"/>
    <col min="13320" max="13568" width="9" style="1"/>
    <col min="13569" max="13569" width="48.625" style="1" customWidth="1"/>
    <col min="13570" max="13570" width="16.75" style="1" customWidth="1"/>
    <col min="13571" max="13571" width="17.75" style="1" customWidth="1"/>
    <col min="13572" max="13572" width="16.625" style="1" customWidth="1"/>
    <col min="13573" max="13573" width="3.875" style="1" customWidth="1"/>
    <col min="13574" max="13574" width="16" style="1" customWidth="1"/>
    <col min="13575" max="13575" width="17.125" style="1" customWidth="1"/>
    <col min="13576" max="13824" width="9" style="1"/>
    <col min="13825" max="13825" width="48.625" style="1" customWidth="1"/>
    <col min="13826" max="13826" width="16.75" style="1" customWidth="1"/>
    <col min="13827" max="13827" width="17.75" style="1" customWidth="1"/>
    <col min="13828" max="13828" width="16.625" style="1" customWidth="1"/>
    <col min="13829" max="13829" width="3.875" style="1" customWidth="1"/>
    <col min="13830" max="13830" width="16" style="1" customWidth="1"/>
    <col min="13831" max="13831" width="17.125" style="1" customWidth="1"/>
    <col min="13832" max="14080" width="9" style="1"/>
    <col min="14081" max="14081" width="48.625" style="1" customWidth="1"/>
    <col min="14082" max="14082" width="16.75" style="1" customWidth="1"/>
    <col min="14083" max="14083" width="17.75" style="1" customWidth="1"/>
    <col min="14084" max="14084" width="16.625" style="1" customWidth="1"/>
    <col min="14085" max="14085" width="3.875" style="1" customWidth="1"/>
    <col min="14086" max="14086" width="16" style="1" customWidth="1"/>
    <col min="14087" max="14087" width="17.125" style="1" customWidth="1"/>
    <col min="14088" max="14336" width="9" style="1"/>
    <col min="14337" max="14337" width="48.625" style="1" customWidth="1"/>
    <col min="14338" max="14338" width="16.75" style="1" customWidth="1"/>
    <col min="14339" max="14339" width="17.75" style="1" customWidth="1"/>
    <col min="14340" max="14340" width="16.625" style="1" customWidth="1"/>
    <col min="14341" max="14341" width="3.875" style="1" customWidth="1"/>
    <col min="14342" max="14342" width="16" style="1" customWidth="1"/>
    <col min="14343" max="14343" width="17.125" style="1" customWidth="1"/>
    <col min="14344" max="14592" width="9" style="1"/>
    <col min="14593" max="14593" width="48.625" style="1" customWidth="1"/>
    <col min="14594" max="14594" width="16.75" style="1" customWidth="1"/>
    <col min="14595" max="14595" width="17.75" style="1" customWidth="1"/>
    <col min="14596" max="14596" width="16.625" style="1" customWidth="1"/>
    <col min="14597" max="14597" width="3.875" style="1" customWidth="1"/>
    <col min="14598" max="14598" width="16" style="1" customWidth="1"/>
    <col min="14599" max="14599" width="17.125" style="1" customWidth="1"/>
    <col min="14600" max="14848" width="9" style="1"/>
    <col min="14849" max="14849" width="48.625" style="1" customWidth="1"/>
    <col min="14850" max="14850" width="16.75" style="1" customWidth="1"/>
    <col min="14851" max="14851" width="17.75" style="1" customWidth="1"/>
    <col min="14852" max="14852" width="16.625" style="1" customWidth="1"/>
    <col min="14853" max="14853" width="3.875" style="1" customWidth="1"/>
    <col min="14854" max="14854" width="16" style="1" customWidth="1"/>
    <col min="14855" max="14855" width="17.125" style="1" customWidth="1"/>
    <col min="14856" max="15104" width="9" style="1"/>
    <col min="15105" max="15105" width="48.625" style="1" customWidth="1"/>
    <col min="15106" max="15106" width="16.75" style="1" customWidth="1"/>
    <col min="15107" max="15107" width="17.75" style="1" customWidth="1"/>
    <col min="15108" max="15108" width="16.625" style="1" customWidth="1"/>
    <col min="15109" max="15109" width="3.875" style="1" customWidth="1"/>
    <col min="15110" max="15110" width="16" style="1" customWidth="1"/>
    <col min="15111" max="15111" width="17.125" style="1" customWidth="1"/>
    <col min="15112" max="15360" width="9" style="1"/>
    <col min="15361" max="15361" width="48.625" style="1" customWidth="1"/>
    <col min="15362" max="15362" width="16.75" style="1" customWidth="1"/>
    <col min="15363" max="15363" width="17.75" style="1" customWidth="1"/>
    <col min="15364" max="15364" width="16.625" style="1" customWidth="1"/>
    <col min="15365" max="15365" width="3.875" style="1" customWidth="1"/>
    <col min="15366" max="15366" width="16" style="1" customWidth="1"/>
    <col min="15367" max="15367" width="17.125" style="1" customWidth="1"/>
    <col min="15368" max="15616" width="9" style="1"/>
    <col min="15617" max="15617" width="48.625" style="1" customWidth="1"/>
    <col min="15618" max="15618" width="16.75" style="1" customWidth="1"/>
    <col min="15619" max="15619" width="17.75" style="1" customWidth="1"/>
    <col min="15620" max="15620" width="16.625" style="1" customWidth="1"/>
    <col min="15621" max="15621" width="3.875" style="1" customWidth="1"/>
    <col min="15622" max="15622" width="16" style="1" customWidth="1"/>
    <col min="15623" max="15623" width="17.125" style="1" customWidth="1"/>
    <col min="15624" max="15872" width="9" style="1"/>
    <col min="15873" max="15873" width="48.625" style="1" customWidth="1"/>
    <col min="15874" max="15874" width="16.75" style="1" customWidth="1"/>
    <col min="15875" max="15875" width="17.75" style="1" customWidth="1"/>
    <col min="15876" max="15876" width="16.625" style="1" customWidth="1"/>
    <col min="15877" max="15877" width="3.875" style="1" customWidth="1"/>
    <col min="15878" max="15878" width="16" style="1" customWidth="1"/>
    <col min="15879" max="15879" width="17.125" style="1" customWidth="1"/>
    <col min="15880" max="16128" width="9" style="1"/>
    <col min="16129" max="16129" width="48.625" style="1" customWidth="1"/>
    <col min="16130" max="16130" width="16.75" style="1" customWidth="1"/>
    <col min="16131" max="16131" width="17.75" style="1" customWidth="1"/>
    <col min="16132" max="16132" width="16.625" style="1" customWidth="1"/>
    <col min="16133" max="16133" width="3.875" style="1" customWidth="1"/>
    <col min="16134" max="16134" width="16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[2]ประจำเดือนรวมเช็คไม่ต้องคีย์!A2</f>
        <v>44136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[2]ประจำเดือนรวมเช็คไม่ต้องคีย์!B77</f>
        <v>2301040.1400000006</v>
      </c>
      <c r="D9" s="7">
        <f>[2]ประจำเดือนรวมเช็คไม่ต้องคีย์!B79</f>
        <v>7902088.3099999996</v>
      </c>
      <c r="E9" s="8" t="str">
        <f>IF(D9&gt;B9,"+","-")</f>
        <v>-</v>
      </c>
      <c r="F9" s="7">
        <f>ABS(D9-B9)</f>
        <v>97911.69000000041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[2]ประจำเดือนรวมเช็คไม่ต้องคีย์!C77</f>
        <v>51533747.879999995</v>
      </c>
      <c r="D10" s="7">
        <f>[2]ประจำเดือนรวมเช็คไม่ต้องคีย์!C79</f>
        <v>95524408.030000001</v>
      </c>
      <c r="E10" s="8" t="str">
        <f t="shared" ref="E10:E16" si="0">IF(D10&gt;B10,"+","-")</f>
        <v>-</v>
      </c>
      <c r="F10" s="7">
        <f t="shared" ref="F10:F16" si="1">ABS(D10-B10)</f>
        <v>504475591.97000003</v>
      </c>
      <c r="G10" s="6"/>
    </row>
    <row r="11" spans="1:7" ht="23.25" x14ac:dyDescent="0.5">
      <c r="A11" s="7" t="s">
        <v>15</v>
      </c>
      <c r="B11" s="7">
        <v>1000000000</v>
      </c>
      <c r="C11" s="7">
        <f>[2]ประจำเดือนรวมเช็คไม่ต้องคีย์!D77</f>
        <v>10431673.830000002</v>
      </c>
      <c r="D11" s="7">
        <f>[2]ประจำเดือนรวมเช็คไม่ต้องคีย์!D79</f>
        <v>26133558.279999997</v>
      </c>
      <c r="E11" s="8" t="str">
        <f t="shared" si="0"/>
        <v>-</v>
      </c>
      <c r="F11" s="7">
        <f t="shared" si="1"/>
        <v>973866441.72000003</v>
      </c>
      <c r="G11" s="6"/>
    </row>
    <row r="12" spans="1:7" ht="23.25" x14ac:dyDescent="0.5">
      <c r="A12" s="7" t="s">
        <v>16</v>
      </c>
      <c r="B12" s="7">
        <v>1000000</v>
      </c>
      <c r="C12" s="7">
        <f>[2]ประจำเดือนรวมเช็คไม่ต้องคีย์!E77</f>
        <v>58648</v>
      </c>
      <c r="D12" s="7">
        <f>[2]ประจำเดือนรวมเช็คไม่ต้องคีย์!E79</f>
        <v>120566</v>
      </c>
      <c r="E12" s="8" t="str">
        <f t="shared" si="0"/>
        <v>-</v>
      </c>
      <c r="F12" s="7">
        <f t="shared" si="1"/>
        <v>879434</v>
      </c>
      <c r="G12" s="6"/>
    </row>
    <row r="13" spans="1:7" ht="23.25" x14ac:dyDescent="0.5">
      <c r="A13" s="7" t="s">
        <v>17</v>
      </c>
      <c r="B13" s="7">
        <v>240000000</v>
      </c>
      <c r="C13" s="7">
        <f>[2]ประจำเดือนรวมเช็คไม่ต้องคีย์!F77</f>
        <v>17096497.970000006</v>
      </c>
      <c r="D13" s="7">
        <f>[2]ประจำเดือนรวมเช็คไม่ต้องคีย์!F79</f>
        <v>34273895.470000006</v>
      </c>
      <c r="E13" s="8" t="str">
        <f t="shared" si="0"/>
        <v>-</v>
      </c>
      <c r="F13" s="7">
        <f t="shared" si="1"/>
        <v>205726104.53</v>
      </c>
      <c r="G13" s="6"/>
    </row>
    <row r="14" spans="1:7" ht="23.25" x14ac:dyDescent="0.5">
      <c r="A14" s="7" t="s">
        <v>18</v>
      </c>
      <c r="B14" s="7">
        <v>36000000</v>
      </c>
      <c r="C14" s="7">
        <f>[2]ประจำเดือนรวมเช็คไม่ต้องคีย์!G77</f>
        <v>0</v>
      </c>
      <c r="D14" s="7">
        <f>[2]ประจำเดือนรวมเช็คไม่ต้องคีย์!G79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[2]ประจำเดือนรวมเช็คไม่ต้องคีย์!H77</f>
        <v>52857176.280000001</v>
      </c>
      <c r="D15" s="7">
        <f>[2]ประจำเดือนรวมเช็คไม่ต้องคีย์!H79</f>
        <v>174853531.40000004</v>
      </c>
      <c r="E15" s="8" t="str">
        <f>IF(D15&gt;B15,"+","-")</f>
        <v>-</v>
      </c>
      <c r="F15" s="7">
        <f>ABS(D15-B15)</f>
        <v>4940146468.6000004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134278784.09999999</v>
      </c>
      <c r="D16" s="11">
        <f>SUM(D9:D15)</f>
        <v>338808047.49000001</v>
      </c>
      <c r="E16" s="12" t="str">
        <f t="shared" si="0"/>
        <v>-</v>
      </c>
      <c r="F16" s="11">
        <f t="shared" si="1"/>
        <v>6661191952.5100002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[2]ประจำเดือนรวมเช็คไม่ต้องคีย์!I77</f>
        <v>1864038762.3399999</v>
      </c>
      <c r="D18" s="7">
        <f>[2]ประจำเดือนรวมเช็คไม่ต้องคีย์!I79</f>
        <v>2286125686.75</v>
      </c>
      <c r="E18" s="8" t="str">
        <f t="shared" ref="E18:E27" si="2">IF(D18&gt;B18,"+","-")</f>
        <v>-</v>
      </c>
      <c r="F18" s="7">
        <f t="shared" ref="F18:F27" si="3">ABS(D18-B18)</f>
        <v>25813874313.25</v>
      </c>
      <c r="G18" s="6"/>
    </row>
    <row r="19" spans="1:7" ht="23.25" x14ac:dyDescent="0.5">
      <c r="A19" s="7" t="s">
        <v>23</v>
      </c>
      <c r="B19" s="13">
        <v>13700000000</v>
      </c>
      <c r="C19" s="7">
        <f>[2]ประจำเดือนรวมเช็คไม่ต้องคีย์!J77</f>
        <v>1747919998.97</v>
      </c>
      <c r="D19" s="7">
        <f>[2]ประจำเดือนรวมเช็คไม่ต้องคีย์!J79</f>
        <v>4544576361.79</v>
      </c>
      <c r="E19" s="14" t="str">
        <f t="shared" si="2"/>
        <v>-</v>
      </c>
      <c r="F19" s="7">
        <f t="shared" si="3"/>
        <v>9155423638.2099991</v>
      </c>
      <c r="G19" s="6"/>
    </row>
    <row r="20" spans="1:7" ht="23.25" x14ac:dyDescent="0.5">
      <c r="A20" s="7" t="s">
        <v>24</v>
      </c>
      <c r="B20" s="13">
        <v>4600000000</v>
      </c>
      <c r="C20" s="7">
        <f>[2]ประจำเดือนรวมเช็คไม่ต้องคีย์!K77</f>
        <v>532367942.67000002</v>
      </c>
      <c r="D20" s="7">
        <f>[2]ประจำเดือนรวมเช็คไม่ต้องคีย์!K79</f>
        <v>532367942.67000002</v>
      </c>
      <c r="E20" s="8" t="str">
        <f t="shared" si="2"/>
        <v>-</v>
      </c>
      <c r="F20" s="7">
        <f t="shared" si="3"/>
        <v>4067632057.3299999</v>
      </c>
      <c r="G20" s="6"/>
    </row>
    <row r="21" spans="1:7" ht="23.25" x14ac:dyDescent="0.5">
      <c r="A21" s="7" t="s">
        <v>25</v>
      </c>
      <c r="B21" s="15">
        <v>13200000000</v>
      </c>
      <c r="C21" s="7">
        <f>[2]ประจำเดือนรวมเช็คไม่ต้องคีย์!L77</f>
        <v>965235809</v>
      </c>
      <c r="D21" s="16">
        <f>[2]ประจำเดือนรวมเช็คไม่ต้องคีย์!L79</f>
        <v>1863471780</v>
      </c>
      <c r="E21" s="8" t="str">
        <f t="shared" si="2"/>
        <v>-</v>
      </c>
      <c r="F21" s="17">
        <f t="shared" si="3"/>
        <v>11336528220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[2]ประจำเดือนรวมเช็คไม่ต้องคีย์!M77</f>
        <v>394757561.25999999</v>
      </c>
      <c r="D23" s="7">
        <f>[2]ประจำเดือนรวมเช็คไม่ต้องคีย์!M79</f>
        <v>550017201.76999998</v>
      </c>
      <c r="E23" s="8" t="str">
        <f>IF(D23&gt;B23,"+","-")</f>
        <v>-</v>
      </c>
      <c r="F23" s="7">
        <f>ABS(D23-B23)</f>
        <v>3199982798.23</v>
      </c>
      <c r="G23" s="6"/>
    </row>
    <row r="24" spans="1:7" ht="23.25" x14ac:dyDescent="0.5">
      <c r="A24" s="7" t="s">
        <v>28</v>
      </c>
      <c r="B24" s="7">
        <v>4600000</v>
      </c>
      <c r="C24" s="7">
        <f>[2]ประจำเดือนรวมเช็คไม่ต้องคีย์!N77</f>
        <v>421958.28</v>
      </c>
      <c r="D24" s="7">
        <f>[2]ประจำเดือนรวมเช็คไม่ต้องคีย์!N79</f>
        <v>520444.78</v>
      </c>
      <c r="E24" s="8" t="str">
        <f>IF(D24&gt;B24,"+","-")</f>
        <v>-</v>
      </c>
      <c r="F24" s="7">
        <f>ABS(D24-B24)</f>
        <v>4079555.2199999997</v>
      </c>
      <c r="G24" s="6"/>
    </row>
    <row r="25" spans="1:7" ht="23.25" x14ac:dyDescent="0.5">
      <c r="A25" s="7" t="s">
        <v>29</v>
      </c>
      <c r="B25" s="7">
        <v>400000</v>
      </c>
      <c r="C25" s="7">
        <f>[2]ประจำเดือนรวมเช็คไม่ต้องคีย์!O77</f>
        <v>100</v>
      </c>
      <c r="D25" s="7">
        <f>[2]ประจำเดือนรวมเช็คไม่ต้องคีย์!O79</f>
        <v>100</v>
      </c>
      <c r="E25" s="8" t="str">
        <f>IF(D25&gt;B25,"+","-")</f>
        <v>-</v>
      </c>
      <c r="F25" s="7">
        <f>ABS(D25-B25)</f>
        <v>399900</v>
      </c>
      <c r="G25" s="6"/>
    </row>
    <row r="26" spans="1:7" ht="23.25" x14ac:dyDescent="0.5">
      <c r="A26" s="7" t="s">
        <v>30</v>
      </c>
      <c r="B26" s="7">
        <v>145000000</v>
      </c>
      <c r="C26" s="7">
        <f>[2]ประจำเดือนรวมเช็คไม่ต้องคีย์!P77</f>
        <v>6074550</v>
      </c>
      <c r="D26" s="7">
        <f>[2]ประจำเดือนรวมเช็คไม่ต้องคีย์!P79</f>
        <v>12781400</v>
      </c>
      <c r="E26" s="8" t="str">
        <f>IF(D26&gt;B26,"+","-")</f>
        <v>-</v>
      </c>
      <c r="F26" s="7">
        <f>ABS(D26-B26)</f>
        <v>132218600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5510816682.5199995</v>
      </c>
      <c r="D27" s="20">
        <f>SUM(D18:D26)</f>
        <v>9789860917.7600002</v>
      </c>
      <c r="E27" s="12" t="str">
        <f t="shared" si="2"/>
        <v>-</v>
      </c>
      <c r="F27" s="11">
        <f t="shared" si="3"/>
        <v>53710139082.239998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5645095466.6199999</v>
      </c>
      <c r="D28" s="22">
        <f>+D16+D27</f>
        <v>10128668965.25</v>
      </c>
      <c r="E28" s="23" t="str">
        <f>IF(D28&gt;B28,"+","-")</f>
        <v>-</v>
      </c>
      <c r="F28" s="22">
        <f>ABS(D28-B28)</f>
        <v>60371331034.75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[2]ประจำเดือนรวมเช็คไม่ต้องคีย์!R77</f>
        <v>37478950</v>
      </c>
      <c r="D31" s="7">
        <f>[2]ประจำเดือนรวมเช็คไม่ต้องคีย์!R79</f>
        <v>76505460</v>
      </c>
      <c r="E31" s="8" t="str">
        <f t="shared" ref="E31:E37" si="4">IF(D31&gt;B31,"+","-")</f>
        <v>-</v>
      </c>
      <c r="F31" s="7">
        <f t="shared" ref="F31:F37" si="5">ABS(D31-B31)</f>
        <v>723494540</v>
      </c>
      <c r="G31" s="6"/>
    </row>
    <row r="32" spans="1:7" ht="23.25" x14ac:dyDescent="0.5">
      <c r="A32" s="7" t="s">
        <v>36</v>
      </c>
      <c r="B32" s="7">
        <v>42700000</v>
      </c>
      <c r="C32" s="7">
        <f>[2]ประจำเดือนรวมเช็คไม่ต้องคีย์!S77</f>
        <v>2920620</v>
      </c>
      <c r="D32" s="7">
        <f>[2]ประจำเดือนรวมเช็คไม่ต้องคีย์!S79</f>
        <v>5566776</v>
      </c>
      <c r="E32" s="8" t="str">
        <f t="shared" si="4"/>
        <v>-</v>
      </c>
      <c r="F32" s="7">
        <f t="shared" si="5"/>
        <v>37133224</v>
      </c>
      <c r="G32" s="6"/>
    </row>
    <row r="33" spans="1:7" ht="23.25" x14ac:dyDescent="0.5">
      <c r="A33" s="7" t="s">
        <v>37</v>
      </c>
      <c r="B33" s="7">
        <v>50000000</v>
      </c>
      <c r="C33" s="7">
        <f>[2]ประจำเดือนรวมเช็คไม่ต้องคีย์!T77</f>
        <v>1823478.73</v>
      </c>
      <c r="D33" s="7">
        <f>[2]ประจำเดือนรวมเช็คไม่ต้องคีย์!T79</f>
        <v>4244127.7300000004</v>
      </c>
      <c r="E33" s="8" t="str">
        <f t="shared" si="4"/>
        <v>-</v>
      </c>
      <c r="F33" s="7">
        <f t="shared" si="5"/>
        <v>45755872.269999996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[2]ประจำเดือนรวมเช็คไม่ต้องคีย์!U77</f>
        <v>3610855.7</v>
      </c>
      <c r="D34" s="7">
        <f>[2]ประจำเดือนรวมเช็คไม่ต้องคีย์!U79</f>
        <v>7024766.4199999999</v>
      </c>
      <c r="E34" s="8" t="str">
        <f t="shared" si="4"/>
        <v>-</v>
      </c>
      <c r="F34" s="7">
        <f t="shared" si="5"/>
        <v>54975233.579999998</v>
      </c>
      <c r="G34" s="6"/>
    </row>
    <row r="35" spans="1:7" ht="23.25" x14ac:dyDescent="0.5">
      <c r="A35" s="7" t="s">
        <v>39</v>
      </c>
      <c r="B35" s="7">
        <v>10000</v>
      </c>
      <c r="C35" s="7">
        <f>[2]ประจำเดือนรวมเช็คไม่ต้องคีย์!V77</f>
        <v>0</v>
      </c>
      <c r="D35" s="7">
        <f>[2]ประจำเดือนรวมเช็คไม่ต้องคีย์!V79</f>
        <v>0</v>
      </c>
      <c r="E35" s="8" t="str">
        <f t="shared" si="4"/>
        <v>-</v>
      </c>
      <c r="F35" s="7">
        <f t="shared" si="5"/>
        <v>10000</v>
      </c>
      <c r="G35" s="6"/>
    </row>
    <row r="36" spans="1:7" ht="23.25" x14ac:dyDescent="0.5">
      <c r="A36" s="7" t="s">
        <v>40</v>
      </c>
      <c r="B36" s="7">
        <v>79000000</v>
      </c>
      <c r="C36" s="7">
        <f>[2]ประจำเดือนรวมเช็คไม่ต้องคีย์!W77</f>
        <v>6402394</v>
      </c>
      <c r="D36" s="7">
        <f>[2]ประจำเดือนรวมเช็คไม่ต้องคีย์!W79</f>
        <v>11697804</v>
      </c>
      <c r="E36" s="8" t="str">
        <f t="shared" si="4"/>
        <v>-</v>
      </c>
      <c r="F36" s="7">
        <f t="shared" si="5"/>
        <v>67302196</v>
      </c>
      <c r="G36" s="6"/>
    </row>
    <row r="37" spans="1:7" ht="23.25" x14ac:dyDescent="0.5">
      <c r="A37" s="7" t="s">
        <v>41</v>
      </c>
      <c r="B37" s="24">
        <v>900000</v>
      </c>
      <c r="C37" s="7">
        <f>+[2]ประจำเดือนรวมเช็คไม่ต้องคีย์!X77</f>
        <v>76040</v>
      </c>
      <c r="D37" s="7">
        <f>[2]ประจำเดือนรวมเช็คไม่ต้องคีย์!X79</f>
        <v>148481</v>
      </c>
      <c r="E37" s="8" t="str">
        <f t="shared" si="4"/>
        <v>-</v>
      </c>
      <c r="F37" s="7">
        <f t="shared" si="5"/>
        <v>751519</v>
      </c>
      <c r="G37" s="6"/>
    </row>
    <row r="38" spans="1:7" ht="23.25" x14ac:dyDescent="0.5">
      <c r="A38" s="7" t="s">
        <v>42</v>
      </c>
      <c r="B38" s="24">
        <v>13000000</v>
      </c>
      <c r="C38" s="7">
        <f>+[2]ประจำเดือนรวมเช็คไม่ต้องคีย์!Y77</f>
        <v>794800</v>
      </c>
      <c r="D38" s="7">
        <f>[2]ประจำเดือนรวมเช็คไม่ต้องคีย์!Y79</f>
        <v>1807650</v>
      </c>
      <c r="E38" s="8" t="str">
        <f>IF(D38&gt;B38,"+","-")</f>
        <v>-</v>
      </c>
      <c r="F38" s="7">
        <f>ABS(D38-B38)</f>
        <v>11192350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+[2]ประจำเดือนรวมเช็คไม่ต้องคีย์!Z77</f>
        <v>31500</v>
      </c>
      <c r="D39" s="7">
        <f>+[2]ประจำเดือนรวมเช็คไม่ต้องคีย์!Z79</f>
        <v>50000</v>
      </c>
      <c r="E39" s="8" t="str">
        <f t="shared" ref="E39:E55" si="6">IF(D39&gt;B39,"+","-")</f>
        <v>-</v>
      </c>
      <c r="F39" s="7">
        <f t="shared" ref="F39:F55" si="7">ABS(D39-B39)</f>
        <v>210000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+[2]ประจำเดือนรวมเช็คไม่ต้องคีย์!AA77</f>
        <v>2000</v>
      </c>
      <c r="D40" s="7">
        <f>+[2]ประจำเดือนรวมเช็คไม่ต้องคีย์!AA79</f>
        <v>7500</v>
      </c>
      <c r="E40" s="8" t="str">
        <f t="shared" si="6"/>
        <v>-</v>
      </c>
      <c r="F40" s="7">
        <f t="shared" si="7"/>
        <v>22500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+[2]ประจำเดือนรวมเช็คไม่ต้องคีย์!AB77</f>
        <v>0</v>
      </c>
      <c r="D41" s="7">
        <f>+[2]ประจำเดือนรวมเช็คไม่ต้องคีย์!AB79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+[2]ประจำเดือนรวมเช็คไม่ต้องคีย์!AC77</f>
        <v>0</v>
      </c>
      <c r="D42" s="7">
        <f>+[2]ประจำเดือนรวมเช็คไม่ต้องคีย์!AC79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+[2]ประจำเดือนรวมเช็คไม่ต้องคีย์!AD77</f>
        <v>0</v>
      </c>
      <c r="D50" s="7">
        <f>+[2]ประจำเดือนรวมเช็คไม่ต้องคีย์!AD79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+[2]ประจำเดือนรวมเช็คไม่ต้องคีย์!AE77</f>
        <v>0</v>
      </c>
      <c r="D51" s="7">
        <f>+[2]ประจำเดือนรวมเช็คไม่ต้องคีย์!AE79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+[2]ประจำเดือนรวมเช็คไม่ต้องคีย์!AF77</f>
        <v>6316200</v>
      </c>
      <c r="D52" s="7">
        <f>+[2]ประจำเดือนรวมเช็คไม่ต้องคีย์!AF79</f>
        <v>12898600</v>
      </c>
      <c r="E52" s="8" t="str">
        <f t="shared" si="6"/>
        <v>-</v>
      </c>
      <c r="F52" s="7">
        <f t="shared" si="7"/>
        <v>62101400</v>
      </c>
      <c r="G52" s="6"/>
    </row>
    <row r="53" spans="1:7" s="9" customFormat="1" ht="23.25" x14ac:dyDescent="0.5">
      <c r="A53" s="7" t="s">
        <v>53</v>
      </c>
      <c r="B53" s="7">
        <v>400000</v>
      </c>
      <c r="C53" s="7">
        <f>+[2]ประจำเดือนรวมเช็คไม่ต้องคีย์!AG77</f>
        <v>7857.75</v>
      </c>
      <c r="D53" s="7">
        <f>+[2]ประจำเดือนรวมเช็คไม่ต้องคีย์!AG79</f>
        <v>12054</v>
      </c>
      <c r="E53" s="8" t="str">
        <f>IF(D53&gt;B53,"+","-")</f>
        <v>-</v>
      </c>
      <c r="F53" s="7">
        <f>ABS(D53-B53)</f>
        <v>387946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+[2]ประจำเดือนรวมเช็คไม่ต้องคีย์!AH77</f>
        <v>0</v>
      </c>
      <c r="D54" s="7">
        <f>+[2]ประจำเดือนรวมเช็คไม่ต้องคีย์!AH79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59464696.18</v>
      </c>
      <c r="D55" s="11">
        <f>SUM(D31:D42)+SUM(D49:D54)</f>
        <v>119963219.15000001</v>
      </c>
      <c r="E55" s="12" t="str">
        <f t="shared" si="6"/>
        <v>-</v>
      </c>
      <c r="F55" s="11">
        <f t="shared" si="7"/>
        <v>2214036780.8499999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f>[2]ประจำเดือนรวมเช็คไม่ต้องคีย์!AI77</f>
        <v>4261236.0999999996</v>
      </c>
      <c r="D57" s="7">
        <f>[2]ประจำเดือนรวมเช็คไม่ต้องคีย์!AI79</f>
        <v>17189870.299999997</v>
      </c>
      <c r="E57" s="8" t="str">
        <f>IF(D57&gt;B57,"+","-")</f>
        <v>-</v>
      </c>
      <c r="F57" s="7">
        <f>ABS(D57-B57)</f>
        <v>108810129.7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[2]ประจำเดือนรวมเช็คไม่ต้องคีย์!AJ77</f>
        <v>778660</v>
      </c>
      <c r="D58" s="7">
        <f>[2]ประจำเดือนรวมเช็คไม่ต้องคีย์!AJ79</f>
        <v>2496050</v>
      </c>
      <c r="E58" s="8" t="str">
        <f t="shared" ref="E58:E63" si="8">IF(D58&gt;B58,"+","-")</f>
        <v>-</v>
      </c>
      <c r="F58" s="7">
        <f t="shared" ref="F58:F63" si="9">ABS(D58-B58)</f>
        <v>17503950</v>
      </c>
      <c r="G58" s="6"/>
    </row>
    <row r="59" spans="1:7" ht="23.25" x14ac:dyDescent="0.5">
      <c r="A59" s="7" t="s">
        <v>59</v>
      </c>
      <c r="B59" s="7">
        <v>200000</v>
      </c>
      <c r="C59" s="7">
        <f>[2]ประจำเดือนรวมเช็คไม่ต้องคีย์!AK77</f>
        <v>20765</v>
      </c>
      <c r="D59" s="7">
        <f>[2]ประจำเดือนรวมเช็คไม่ต้องคีย์!AK79</f>
        <v>34555</v>
      </c>
      <c r="E59" s="8" t="str">
        <f t="shared" si="8"/>
        <v>-</v>
      </c>
      <c r="F59" s="7">
        <f t="shared" si="9"/>
        <v>165445</v>
      </c>
      <c r="G59" s="6"/>
    </row>
    <row r="60" spans="1:7" ht="23.25" x14ac:dyDescent="0.5">
      <c r="A60" s="7" t="s">
        <v>60</v>
      </c>
      <c r="B60" s="7">
        <v>1800000</v>
      </c>
      <c r="C60" s="7">
        <f>[2]ประจำเดือนรวมเช็คไม่ต้องคีย์!AL77</f>
        <v>35010</v>
      </c>
      <c r="D60" s="7">
        <f>[2]ประจำเดือนรวมเช็คไม่ต้องคีย์!AL79</f>
        <v>245010</v>
      </c>
      <c r="E60" s="8" t="str">
        <f t="shared" si="8"/>
        <v>-</v>
      </c>
      <c r="F60" s="7">
        <f t="shared" si="9"/>
        <v>1554990</v>
      </c>
      <c r="G60" s="6"/>
    </row>
    <row r="61" spans="1:7" ht="23.25" x14ac:dyDescent="0.5">
      <c r="A61" s="7" t="s">
        <v>61</v>
      </c>
      <c r="B61" s="7">
        <v>300000</v>
      </c>
      <c r="C61" s="7">
        <f>[2]ประจำเดือนรวมเช็คไม่ต้องคีย์!AM77</f>
        <v>31500</v>
      </c>
      <c r="D61" s="7">
        <f>[2]ประจำเดือนรวมเช็คไม่ต้องคีย์!AM79</f>
        <v>48000</v>
      </c>
      <c r="E61" s="8" t="str">
        <f t="shared" si="8"/>
        <v>-</v>
      </c>
      <c r="F61" s="7">
        <f t="shared" si="9"/>
        <v>252000</v>
      </c>
      <c r="G61" s="6"/>
    </row>
    <row r="62" spans="1:7" ht="23.25" x14ac:dyDescent="0.5">
      <c r="A62" s="7" t="s">
        <v>62</v>
      </c>
      <c r="B62" s="7">
        <v>1000000</v>
      </c>
      <c r="C62" s="7">
        <f>+[2]ประจำเดือนรวมเช็คไม่ต้องคีย์!AN77</f>
        <v>102030</v>
      </c>
      <c r="D62" s="7">
        <f>[2]ประจำเดือนรวมเช็คไม่ต้องคีย์!AN79</f>
        <v>401630</v>
      </c>
      <c r="E62" s="8" t="str">
        <f t="shared" si="8"/>
        <v>-</v>
      </c>
      <c r="F62" s="7">
        <f t="shared" si="9"/>
        <v>598370</v>
      </c>
      <c r="G62" s="6"/>
    </row>
    <row r="63" spans="1:7" ht="23.25" x14ac:dyDescent="0.5">
      <c r="A63" s="7" t="s">
        <v>63</v>
      </c>
      <c r="B63" s="7">
        <v>10700000</v>
      </c>
      <c r="C63" s="7">
        <f>+[2]ประจำเดือนรวมเช็คไม่ต้องคีย์!AO77</f>
        <v>582590</v>
      </c>
      <c r="D63" s="7">
        <f>[2]ประจำเดือนรวมเช็คไม่ต้องคีย์!AO79</f>
        <v>1832339</v>
      </c>
      <c r="E63" s="8" t="str">
        <f t="shared" si="8"/>
        <v>-</v>
      </c>
      <c r="F63" s="7">
        <f t="shared" si="9"/>
        <v>8867661</v>
      </c>
      <c r="G63" s="6"/>
    </row>
    <row r="64" spans="1:7" ht="23.25" x14ac:dyDescent="0.5">
      <c r="A64" s="7" t="s">
        <v>64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5811791.0999999996</v>
      </c>
      <c r="D65" s="11">
        <f>SUM(D57:D63)</f>
        <v>22247454.299999997</v>
      </c>
      <c r="E65" s="12" t="str">
        <f>IF(D65&gt;B65,"+","-")</f>
        <v>-</v>
      </c>
      <c r="F65" s="11">
        <f>ABS(D65-B65)</f>
        <v>137752545.69999999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[2]ประจำเดือนรวมเช็คไม่ต้องคีย์!AP77</f>
        <v>7492013</v>
      </c>
      <c r="D67" s="7">
        <f>[2]ประจำเดือนรวมเช็คไม่ต้องคีย์!AP79</f>
        <v>15347067</v>
      </c>
      <c r="E67" s="8" t="str">
        <f>IF(D67&gt;B67,"+","-")</f>
        <v>-</v>
      </c>
      <c r="F67" s="7">
        <f>ABS(D67-B67)</f>
        <v>84652933</v>
      </c>
      <c r="G67" s="6"/>
    </row>
    <row r="68" spans="1:7" s="9" customFormat="1" ht="23.25" x14ac:dyDescent="0.5">
      <c r="A68" s="7" t="s">
        <v>68</v>
      </c>
      <c r="B68" s="11">
        <f>B67</f>
        <v>100000000</v>
      </c>
      <c r="C68" s="11">
        <f>C67</f>
        <v>7492013</v>
      </c>
      <c r="D68" s="11">
        <f>D67</f>
        <v>15347067</v>
      </c>
      <c r="E68" s="12" t="str">
        <f t="shared" ref="E68:E82" si="10">IF(D68&gt;B68,"+","-")</f>
        <v>-</v>
      </c>
      <c r="F68" s="11">
        <f>ABS(D68-B68)</f>
        <v>84652933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[2]ประจำเดือนรวมเช็คไม่ต้องคีย์!AR77</f>
        <v>1558253</v>
      </c>
      <c r="D70" s="7">
        <f>[2]ประจำเดือนรวมเช็คไม่ต้องคีย์!AR79</f>
        <v>3063503</v>
      </c>
      <c r="E70" s="8" t="str">
        <f t="shared" si="10"/>
        <v>-</v>
      </c>
      <c r="F70" s="7">
        <f t="shared" ref="F70:F82" si="11">ABS(D70-B70)</f>
        <v>8936497</v>
      </c>
      <c r="G70" s="6"/>
    </row>
    <row r="71" spans="1:7" ht="23.25" x14ac:dyDescent="0.5">
      <c r="A71" s="7" t="s">
        <v>71</v>
      </c>
      <c r="B71" s="7">
        <v>500000</v>
      </c>
      <c r="C71" s="7">
        <f>[2]ประจำเดือนรวมเช็คไม่ต้องคีย์!AS77</f>
        <v>18950</v>
      </c>
      <c r="D71" s="7">
        <f>[2]ประจำเดือนรวมเช็คไม่ต้องคีย์!AS79</f>
        <v>44050</v>
      </c>
      <c r="E71" s="8" t="str">
        <f t="shared" si="10"/>
        <v>-</v>
      </c>
      <c r="F71" s="7">
        <f t="shared" si="11"/>
        <v>455950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[2]ประจำเดือนรวมเช็คไม่ต้องคีย์!AT77</f>
        <v>41710</v>
      </c>
      <c r="D72" s="7">
        <f>[2]ประจำเดือนรวมเช็คไม่ต้องคีย์!AT79</f>
        <v>80160</v>
      </c>
      <c r="E72" s="8" t="str">
        <f t="shared" si="10"/>
        <v>-</v>
      </c>
      <c r="F72" s="7">
        <f t="shared" si="11"/>
        <v>919840</v>
      </c>
      <c r="G72" s="6"/>
    </row>
    <row r="73" spans="1:7" ht="23.25" x14ac:dyDescent="0.5">
      <c r="A73" s="7" t="s">
        <v>73</v>
      </c>
      <c r="B73" s="7">
        <v>4000000</v>
      </c>
      <c r="C73" s="7">
        <f>[2]ประจำเดือนรวมเช็คไม่ต้องคีย์!AU77</f>
        <v>251070</v>
      </c>
      <c r="D73" s="7">
        <f>[2]ประจำเดือนรวมเช็คไม่ต้องคีย์!AU79</f>
        <v>660872</v>
      </c>
      <c r="E73" s="8" t="str">
        <f t="shared" si="10"/>
        <v>-</v>
      </c>
      <c r="F73" s="7">
        <f t="shared" si="11"/>
        <v>3339128</v>
      </c>
      <c r="G73" s="6"/>
    </row>
    <row r="74" spans="1:7" ht="23.25" x14ac:dyDescent="0.5">
      <c r="A74" s="7" t="s">
        <v>74</v>
      </c>
      <c r="B74" s="7">
        <v>4000000</v>
      </c>
      <c r="C74" s="7">
        <f>[2]ประจำเดือนรวมเช็คไม่ต้องคีย์!AV77</f>
        <v>48300</v>
      </c>
      <c r="D74" s="7">
        <f>[2]ประจำเดือนรวมเช็คไม่ต้องคีย์!AV79</f>
        <v>99750</v>
      </c>
      <c r="E74" s="8" t="str">
        <f t="shared" si="10"/>
        <v>-</v>
      </c>
      <c r="F74" s="7">
        <f t="shared" si="11"/>
        <v>3900250</v>
      </c>
      <c r="G74" s="6"/>
    </row>
    <row r="75" spans="1:7" ht="23.25" x14ac:dyDescent="0.5">
      <c r="A75" s="7" t="s">
        <v>75</v>
      </c>
      <c r="B75" s="7">
        <v>100000</v>
      </c>
      <c r="C75" s="7">
        <f>[2]ประจำเดือนรวมเช็คไม่ต้องคีย์!AW77</f>
        <v>0</v>
      </c>
      <c r="D75" s="7">
        <f>[2]ประจำเดือนรวมเช็คไม่ต้องคีย์!AW79</f>
        <v>0</v>
      </c>
      <c r="E75" s="8" t="str">
        <f t="shared" si="10"/>
        <v>-</v>
      </c>
      <c r="F75" s="7">
        <f t="shared" si="11"/>
        <v>100000</v>
      </c>
      <c r="G75" s="6"/>
    </row>
    <row r="76" spans="1:7" ht="23.25" x14ac:dyDescent="0.5">
      <c r="A76" s="7" t="s">
        <v>76</v>
      </c>
      <c r="B76" s="7">
        <v>6700000</v>
      </c>
      <c r="C76" s="7">
        <f>[2]ประจำเดือนรวมเช็คไม่ต้องคีย์!AX77</f>
        <v>207410</v>
      </c>
      <c r="D76" s="7">
        <f>[2]ประจำเดือนรวมเช็คไม่ต้องคีย์!AX79</f>
        <v>1115160</v>
      </c>
      <c r="E76" s="8" t="str">
        <f>IF(D76&gt;B76,"+","-")</f>
        <v>-</v>
      </c>
      <c r="F76" s="7">
        <f>ABS(D76-B76)</f>
        <v>5584840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[2]ประจำเดือนรวมเช็คไม่ต้องคีย์!AY77</f>
        <v>828155</v>
      </c>
      <c r="D77" s="7">
        <f>[2]ประจำเดือนรวมเช็คไม่ต้องคีย์!AY79</f>
        <v>1472500</v>
      </c>
      <c r="E77" s="8" t="str">
        <f>IF(D77&gt;B77,"+","-")</f>
        <v>-</v>
      </c>
      <c r="F77" s="7">
        <f>ABS(D77-B77)</f>
        <v>11527500</v>
      </c>
      <c r="G77" s="6"/>
    </row>
    <row r="78" spans="1:7" ht="23.25" x14ac:dyDescent="0.5">
      <c r="A78" s="7" t="s">
        <v>78</v>
      </c>
      <c r="B78" s="7">
        <v>20000</v>
      </c>
      <c r="C78" s="7">
        <f>[2]ประจำเดือนรวมเช็คไม่ต้องคีย์!AZ77</f>
        <v>0</v>
      </c>
      <c r="D78" s="7">
        <f>[2]ประจำเดือนรวมเช็คไม่ต้องคีย์!AZ79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[2]ประจำเดือนรวมเช็คไม่ต้องคีย์!BA77</f>
        <v>367040</v>
      </c>
      <c r="D79" s="7">
        <f>[2]ประจำเดือนรวมเช็คไม่ต้องคีย์!BA79</f>
        <v>724560</v>
      </c>
      <c r="E79" s="8" t="str">
        <f t="shared" si="10"/>
        <v>-</v>
      </c>
      <c r="F79" s="7">
        <f t="shared" si="11"/>
        <v>13775440</v>
      </c>
      <c r="G79" s="6"/>
    </row>
    <row r="80" spans="1:7" ht="23.25" x14ac:dyDescent="0.5">
      <c r="A80" s="7" t="s">
        <v>80</v>
      </c>
      <c r="B80" s="7">
        <v>80000</v>
      </c>
      <c r="C80" s="7">
        <f>[2]ประจำเดือนรวมเช็คไม่ต้องคีย์!BB77</f>
        <v>8095</v>
      </c>
      <c r="D80" s="7">
        <f>[2]ประจำเดือนรวมเช็คไม่ต้องคีย์!BB79</f>
        <v>17510</v>
      </c>
      <c r="E80" s="8" t="str">
        <f t="shared" si="10"/>
        <v>-</v>
      </c>
      <c r="F80" s="7">
        <f t="shared" si="11"/>
        <v>62490</v>
      </c>
      <c r="G80" s="6"/>
    </row>
    <row r="81" spans="1:7" ht="23.25" x14ac:dyDescent="0.5">
      <c r="A81" s="7" t="s">
        <v>81</v>
      </c>
      <c r="B81" s="7">
        <v>100000</v>
      </c>
      <c r="C81" s="7">
        <f>+[2]ประจำเดือนรวมเช็คไม่ต้องคีย์!BC77</f>
        <v>2542.5</v>
      </c>
      <c r="D81" s="7">
        <f>[2]ประจำเดือนรวมเช็คไม่ต้องคีย์!BC79</f>
        <v>3412.5</v>
      </c>
      <c r="E81" s="8" t="str">
        <f t="shared" si="10"/>
        <v>-</v>
      </c>
      <c r="F81" s="7">
        <f t="shared" si="11"/>
        <v>96587.5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3331525.5</v>
      </c>
      <c r="D82" s="11">
        <f>SUM(D70:D81)</f>
        <v>7281477.5</v>
      </c>
      <c r="E82" s="12" t="str">
        <f t="shared" si="10"/>
        <v>-</v>
      </c>
      <c r="F82" s="11">
        <f t="shared" si="11"/>
        <v>48718522.5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76100025.780000001</v>
      </c>
      <c r="D83" s="22">
        <f>+D82+D68+D65+D55</f>
        <v>164839217.94999999</v>
      </c>
      <c r="E83" s="23" t="str">
        <f>IF(D83&gt;B83,"+","-")</f>
        <v>-</v>
      </c>
      <c r="F83" s="22">
        <f>ABS(D83-B83)</f>
        <v>2485160782.0500002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[2]ประจำเดือนรวมเช็คไม่ต้องคีย์!BE77</f>
        <v>13773300.59</v>
      </c>
      <c r="D94" s="7">
        <f>[2]ประจำเดือนรวมเช็คไม่ต้องคีย์!BE79</f>
        <v>23208231.490000002</v>
      </c>
      <c r="E94" s="8" t="str">
        <f>IF(D94&gt;B94,"+","-")</f>
        <v>-</v>
      </c>
      <c r="F94" s="7">
        <f>ABS(D94-B94)</f>
        <v>253791768.50999999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[2]ประจำเดือนรวมเช็คไม่ต้องคีย์!BF77</f>
        <v>0</v>
      </c>
      <c r="D95" s="7">
        <f>[2]ประจำเดือนรวมเช็คไม่ต้องคีย์!BF79</f>
        <v>11289037.5</v>
      </c>
      <c r="E95" s="8" t="str">
        <f>IF(D95&gt;B95,"+","-")</f>
        <v>-</v>
      </c>
      <c r="F95" s="7">
        <f>ABS(D95-B95)</f>
        <v>11675962.5</v>
      </c>
      <c r="G95" s="6"/>
    </row>
    <row r="96" spans="1:7" ht="23.25" x14ac:dyDescent="0.5">
      <c r="A96" s="18" t="s">
        <v>88</v>
      </c>
      <c r="B96" s="7">
        <v>800000000</v>
      </c>
      <c r="C96" s="7">
        <f>[2]ประจำเดือนรวมเช็คไม่ต้องคีย์!BG77</f>
        <v>35634828.740000002</v>
      </c>
      <c r="D96" s="7">
        <f>[2]ประจำเดือนรวมเช็คไม่ต้องคีย์!BG79</f>
        <v>77664626.700000003</v>
      </c>
      <c r="E96" s="8" t="str">
        <f>IF(D96&gt;B96,"+","-")</f>
        <v>-</v>
      </c>
      <c r="F96" s="7">
        <f>ABS(D96-B96)</f>
        <v>722335373.29999995</v>
      </c>
      <c r="G96" s="6"/>
    </row>
    <row r="97" spans="1:7" ht="23.25" x14ac:dyDescent="0.5">
      <c r="A97" s="18" t="s">
        <v>89</v>
      </c>
      <c r="B97" s="7">
        <v>35000</v>
      </c>
      <c r="C97" s="7">
        <f>[2]ประจำเดือนรวมเช็คไม่ต้องคีย์!BH77</f>
        <v>0</v>
      </c>
      <c r="D97" s="7">
        <f>[2]ประจำเดือนรวมเช็คไม่ต้องคีย์!BH79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49408129.329999998</v>
      </c>
      <c r="D98" s="11">
        <f>SUM(D94:D97)</f>
        <v>112161895.69</v>
      </c>
      <c r="E98" s="12" t="str">
        <f>IF(D98&gt;B98,"+","-")</f>
        <v>-</v>
      </c>
      <c r="F98" s="11">
        <f>ABS(D98-B98)</f>
        <v>987838104.30999994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[2]ประจำเดือนรวมเช็คไม่ต้องคีย์!BJ77</f>
        <v>0</v>
      </c>
      <c r="D101" s="7">
        <f>[2]ประจำเดือนรวมเช็คไม่ต้องคีย์!BJ79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[2]ประจำเดือนรวมเช็คไม่ต้องคีย์!BK77</f>
        <v>0</v>
      </c>
      <c r="D102" s="7">
        <f>[2]ประจำเดือนรวมเช็คไม่ต้องคีย์!BK79</f>
        <v>0</v>
      </c>
      <c r="E102" s="8" t="str">
        <f>IF(D102&gt;B102,"+","-")</f>
        <v>-</v>
      </c>
      <c r="F102" s="7">
        <f>ABS(D102-B102)</f>
        <v>1800000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0</v>
      </c>
      <c r="E104" s="23" t="str">
        <f>IF(D104&gt;B104,"+","-")</f>
        <v>-</v>
      </c>
      <c r="F104" s="22">
        <f>SUM(F101:F102)</f>
        <v>50000000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4"/>
      <c r="G105" s="6"/>
    </row>
    <row r="106" spans="1:7" ht="23.25" x14ac:dyDescent="0.5">
      <c r="A106" s="18" t="s">
        <v>98</v>
      </c>
      <c r="B106" s="7">
        <v>240000000</v>
      </c>
      <c r="C106" s="7">
        <f>[2]ประจำเดือนรวมเช็คไม่ต้องคีย์!BM77</f>
        <v>2353090.3800000004</v>
      </c>
      <c r="D106" s="7">
        <f>[2]ประจำเดือนรวมเช็คไม่ต้องคีย์!BM79</f>
        <v>33334839.260000005</v>
      </c>
      <c r="E106" s="8" t="str">
        <f t="shared" ref="E106:E113" si="12">IF(D106&gt;B106,"+","-")</f>
        <v>-</v>
      </c>
      <c r="F106" s="7">
        <f t="shared" ref="F106:F113" si="13">ABS(D106-B106)</f>
        <v>206665160.74000001</v>
      </c>
      <c r="G106" s="6"/>
    </row>
    <row r="107" spans="1:7" ht="23.25" x14ac:dyDescent="0.5">
      <c r="A107" s="18" t="s">
        <v>99</v>
      </c>
      <c r="B107" s="7">
        <v>20000000</v>
      </c>
      <c r="C107" s="7">
        <f>[2]ประจำเดือนรวมเช็คไม่ต้องคีย์!BN77</f>
        <v>682900</v>
      </c>
      <c r="D107" s="7">
        <f>[2]ประจำเดือนรวมเช็คไม่ต้องคีย์!BN79</f>
        <v>1032100</v>
      </c>
      <c r="E107" s="8" t="str">
        <f t="shared" si="12"/>
        <v>-</v>
      </c>
      <c r="F107" s="7">
        <f t="shared" si="13"/>
        <v>18967900</v>
      </c>
      <c r="G107" s="6"/>
    </row>
    <row r="108" spans="1:7" ht="23.25" x14ac:dyDescent="0.5">
      <c r="A108" s="18" t="s">
        <v>100</v>
      </c>
      <c r="B108" s="7">
        <v>750000000</v>
      </c>
      <c r="C108" s="7">
        <f>+[2]ประจำเดือนรวมเช็คไม่ต้องคีย์!BO77</f>
        <v>5219796.129999999</v>
      </c>
      <c r="D108" s="7">
        <f>+[2]ประจำเดือนรวมเช็คไม่ต้องคีย์!BO79</f>
        <v>26483009.640000001</v>
      </c>
      <c r="E108" s="8" t="str">
        <f>IF(D108&gt;B108,"+","-")</f>
        <v>-</v>
      </c>
      <c r="F108" s="7">
        <f>ABS(D108-B108)</f>
        <v>723516990.36000001</v>
      </c>
      <c r="G108" s="6"/>
    </row>
    <row r="109" spans="1:7" ht="23.25" x14ac:dyDescent="0.5">
      <c r="A109" s="18" t="s">
        <v>101</v>
      </c>
      <c r="B109" s="7">
        <v>70000000</v>
      </c>
      <c r="C109" s="7">
        <f>+[2]ประจำเดือนรวมเช็คไม่ต้องคีย์!BP77</f>
        <v>182228.72999999998</v>
      </c>
      <c r="D109" s="7">
        <f>+[2]ประจำเดือนรวมเช็คไม่ต้องคีย์!BP79</f>
        <v>412797.73</v>
      </c>
      <c r="E109" s="8" t="str">
        <f t="shared" si="12"/>
        <v>-</v>
      </c>
      <c r="F109" s="7">
        <f t="shared" si="13"/>
        <v>69587202.269999996</v>
      </c>
      <c r="G109" s="6"/>
    </row>
    <row r="110" spans="1:7" ht="23.25" x14ac:dyDescent="0.5">
      <c r="A110" s="18" t="s">
        <v>112</v>
      </c>
      <c r="B110" s="7">
        <v>40000000</v>
      </c>
      <c r="C110" s="7">
        <f>+[2]ประจำเดือนรวมเช็คไม่ต้องคีย์!BQ77</f>
        <v>103443</v>
      </c>
      <c r="D110" s="7">
        <f>+[2]ประจำเดือนรวมเช็คไม่ต้องคีย์!BQ79</f>
        <v>618243</v>
      </c>
      <c r="E110" s="8" t="str">
        <f t="shared" si="12"/>
        <v>-</v>
      </c>
      <c r="F110" s="7">
        <f t="shared" si="13"/>
        <v>39381757</v>
      </c>
      <c r="G110" s="6"/>
    </row>
    <row r="111" spans="1:7" ht="23.25" x14ac:dyDescent="0.5">
      <c r="A111" s="18" t="s">
        <v>103</v>
      </c>
      <c r="B111" s="7">
        <v>80000000</v>
      </c>
      <c r="C111" s="7">
        <f>+[2]ประจำเดือนรวมเช็คไม่ต้องคีย์!BR77</f>
        <v>4679488.54</v>
      </c>
      <c r="D111" s="7">
        <f>+[2]ประจำเดือนรวมเช็คไม่ต้องคีย์!BR79</f>
        <v>4702007.93</v>
      </c>
      <c r="E111" s="8" t="str">
        <f>IF(D111&gt;B111,"+","-")</f>
        <v>-</v>
      </c>
      <c r="F111" s="7">
        <f>ABS(D111-B111)</f>
        <v>75297992.069999993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13220946.780000001</v>
      </c>
      <c r="D112" s="11">
        <f>SUM(D106:D111)</f>
        <v>66582997.560000002</v>
      </c>
      <c r="E112" s="12" t="str">
        <f t="shared" si="12"/>
        <v>-</v>
      </c>
      <c r="F112" s="11">
        <f t="shared" si="13"/>
        <v>1133417002.4400001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5783824568.5099993</v>
      </c>
      <c r="D113" s="11">
        <f>+D28+D83+D98+D104+D112</f>
        <v>10472253076.450001</v>
      </c>
      <c r="E113" s="12" t="str">
        <f t="shared" si="12"/>
        <v>-</v>
      </c>
      <c r="F113" s="11">
        <f t="shared" si="13"/>
        <v>65027746923.550003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+[2]ประจำเดือนรวมเช็คไม่ต้องคีย์!BY77</f>
        <v>0</v>
      </c>
      <c r="D115" s="22">
        <f>[2]ประจำเดือนรวมเช็คไม่ต้องคีย์!BY79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5783824568.5099993</v>
      </c>
      <c r="D117" s="11">
        <f>+D113+D116</f>
        <v>10472253076.450001</v>
      </c>
      <c r="E117" s="12" t="str">
        <f>IF(D117&gt;B117,"+","-")</f>
        <v>-</v>
      </c>
      <c r="F117" s="11">
        <f>ABS(D117-B117)</f>
        <v>65027746923.550003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opLeftCell="A106" workbookViewId="0">
      <selection activeCell="A118" sqref="A118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[3]ประจำเดือนรวมเช็คไม่ต้องคีย์!A2</f>
        <v>44166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[3]ประจำเดือนรวมเช็คไม่ต้องคีย์!B77</f>
        <v>1214342.5999999999</v>
      </c>
      <c r="D9" s="7">
        <f>[3]ประจำเดือนรวมเช็คไม่ต้องคีย์!B79</f>
        <v>9116430.9100000001</v>
      </c>
      <c r="E9" s="8" t="str">
        <f>IF(D9&gt;B9,"+","-")</f>
        <v>+</v>
      </c>
      <c r="F9" s="7">
        <f>ABS(D9-B9)</f>
        <v>1116430.9100000001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[3]ประจำเดือนรวมเช็คไม่ต้องคีย์!C77</f>
        <v>75292531.709999993</v>
      </c>
      <c r="D10" s="7">
        <f>[3]ประจำเดือนรวมเช็คไม่ต้องคีย์!C79</f>
        <v>170816939.73999995</v>
      </c>
      <c r="E10" s="8" t="str">
        <f t="shared" ref="E10:E16" si="0">IF(D10&gt;B10,"+","-")</f>
        <v>-</v>
      </c>
      <c r="F10" s="7">
        <f t="shared" ref="F10:F16" si="1">ABS(D10-B10)</f>
        <v>429183060.26000005</v>
      </c>
      <c r="G10" s="6"/>
    </row>
    <row r="11" spans="1:7" ht="23.25" x14ac:dyDescent="0.5">
      <c r="A11" s="7" t="s">
        <v>15</v>
      </c>
      <c r="B11" s="7">
        <v>1000000000</v>
      </c>
      <c r="C11" s="7">
        <f>[3]ประจำเดือนรวมเช็คไม่ต้องคีย์!D77</f>
        <v>11118798.99</v>
      </c>
      <c r="D11" s="7">
        <f>[3]ประจำเดือนรวมเช็คไม่ต้องคีย์!D79</f>
        <v>37252357.270000011</v>
      </c>
      <c r="E11" s="8" t="str">
        <f t="shared" si="0"/>
        <v>-</v>
      </c>
      <c r="F11" s="7">
        <f t="shared" si="1"/>
        <v>962747642.73000002</v>
      </c>
      <c r="G11" s="6"/>
    </row>
    <row r="12" spans="1:7" ht="23.25" x14ac:dyDescent="0.5">
      <c r="A12" s="7" t="s">
        <v>16</v>
      </c>
      <c r="B12" s="7">
        <v>1000000</v>
      </c>
      <c r="C12" s="7">
        <f>[3]ประจำเดือนรวมเช็คไม่ต้องคีย์!E77</f>
        <v>67958</v>
      </c>
      <c r="D12" s="7">
        <f>[3]ประจำเดือนรวมเช็คไม่ต้องคีย์!E79</f>
        <v>188524</v>
      </c>
      <c r="E12" s="8" t="str">
        <f t="shared" si="0"/>
        <v>-</v>
      </c>
      <c r="F12" s="7">
        <f t="shared" si="1"/>
        <v>811476</v>
      </c>
      <c r="G12" s="6"/>
    </row>
    <row r="13" spans="1:7" ht="23.25" x14ac:dyDescent="0.5">
      <c r="A13" s="7" t="s">
        <v>17</v>
      </c>
      <c r="B13" s="7">
        <v>240000000</v>
      </c>
      <c r="C13" s="7">
        <f>[3]ประจำเดือนรวมเช็คไม่ต้องคีย์!F77</f>
        <v>16813139.079999998</v>
      </c>
      <c r="D13" s="7">
        <f>[3]ประจำเดือนรวมเช็คไม่ต้องคีย์!F79</f>
        <v>51087034.550000004</v>
      </c>
      <c r="E13" s="8" t="str">
        <f t="shared" si="0"/>
        <v>-</v>
      </c>
      <c r="F13" s="7">
        <f t="shared" si="1"/>
        <v>188912965.44999999</v>
      </c>
      <c r="G13" s="6"/>
    </row>
    <row r="14" spans="1:7" ht="23.25" x14ac:dyDescent="0.5">
      <c r="A14" s="7" t="s">
        <v>18</v>
      </c>
      <c r="B14" s="7">
        <v>36000000</v>
      </c>
      <c r="C14" s="7">
        <f>[3]ประจำเดือนรวมเช็คไม่ต้องคีย์!G77</f>
        <v>0</v>
      </c>
      <c r="D14" s="7">
        <f>[3]ประจำเดือนรวมเช็คไม่ต้องคีย์!G79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[3]ประจำเดือนรวมเช็คไม่ต้องคีย์!H77</f>
        <v>28074028.540000003</v>
      </c>
      <c r="D15" s="7">
        <f>[3]ประจำเดือนรวมเช็คไม่ต้องคีย์!H79</f>
        <v>202927559.94</v>
      </c>
      <c r="E15" s="8" t="str">
        <f>IF(D15&gt;B15,"+","-")</f>
        <v>-</v>
      </c>
      <c r="F15" s="7">
        <f>ABS(D15-B15)</f>
        <v>4912072440.0600004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132580798.91999999</v>
      </c>
      <c r="D16" s="11">
        <f>SUM(D9:D15)</f>
        <v>471388846.40999997</v>
      </c>
      <c r="E16" s="12" t="str">
        <f t="shared" si="0"/>
        <v>-</v>
      </c>
      <c r="F16" s="11">
        <f t="shared" si="1"/>
        <v>6528611153.5900002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[3]ประจำเดือนรวมเช็คไม่ต้องคีย์!I77</f>
        <v>4482512979.0900002</v>
      </c>
      <c r="D18" s="7">
        <f>[3]ประจำเดือนรวมเช็คไม่ต้องคีย์!I79</f>
        <v>6768638665.8400002</v>
      </c>
      <c r="E18" s="8" t="str">
        <f t="shared" ref="E18:E27" si="2">IF(D18&gt;B18,"+","-")</f>
        <v>-</v>
      </c>
      <c r="F18" s="7">
        <f t="shared" ref="F18:F27" si="3">ABS(D18-B18)</f>
        <v>21331361334.16</v>
      </c>
      <c r="G18" s="6"/>
    </row>
    <row r="19" spans="1:7" ht="23.25" x14ac:dyDescent="0.5">
      <c r="A19" s="7" t="s">
        <v>23</v>
      </c>
      <c r="B19" s="13">
        <v>13700000000</v>
      </c>
      <c r="C19" s="7">
        <f>[3]ประจำเดือนรวมเช็คไม่ต้องคีย์!J77</f>
        <v>2097033787.5599999</v>
      </c>
      <c r="D19" s="7">
        <f>[3]ประจำเดือนรวมเช็คไม่ต้องคีย์!J79</f>
        <v>6641610149.3500004</v>
      </c>
      <c r="E19" s="14" t="str">
        <f t="shared" si="2"/>
        <v>-</v>
      </c>
      <c r="F19" s="7">
        <f t="shared" si="3"/>
        <v>7058389850.6499996</v>
      </c>
      <c r="G19" s="6"/>
    </row>
    <row r="20" spans="1:7" ht="23.25" x14ac:dyDescent="0.5">
      <c r="A20" s="7" t="s">
        <v>24</v>
      </c>
      <c r="B20" s="13">
        <v>4600000000</v>
      </c>
      <c r="C20" s="7">
        <f>[3]ประจำเดือนรวมเช็คไม่ต้องคีย์!K77</f>
        <v>750168631.51999998</v>
      </c>
      <c r="D20" s="7">
        <f>[3]ประจำเดือนรวมเช็คไม่ต้องคีย์!K79</f>
        <v>1282536574.1900001</v>
      </c>
      <c r="E20" s="8" t="str">
        <f t="shared" si="2"/>
        <v>-</v>
      </c>
      <c r="F20" s="7">
        <f t="shared" si="3"/>
        <v>3317463425.8099999</v>
      </c>
      <c r="G20" s="6"/>
    </row>
    <row r="21" spans="1:7" ht="23.25" x14ac:dyDescent="0.5">
      <c r="A21" s="7" t="s">
        <v>25</v>
      </c>
      <c r="B21" s="15">
        <v>13200000000</v>
      </c>
      <c r="C21" s="7">
        <f>[3]ประจำเดือนรวมเช็คไม่ต้องคีย์!L77</f>
        <v>806834239</v>
      </c>
      <c r="D21" s="16">
        <f>[3]ประจำเดือนรวมเช็คไม่ต้องคีย์!L79</f>
        <v>2670306019</v>
      </c>
      <c r="E21" s="8" t="str">
        <f t="shared" si="2"/>
        <v>-</v>
      </c>
      <c r="F21" s="17">
        <f t="shared" si="3"/>
        <v>10529693981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[3]ประจำเดือนรวมเช็คไม่ต้องคีย์!M77</f>
        <v>269897119.69</v>
      </c>
      <c r="D23" s="7">
        <f>[3]ประจำเดือนรวมเช็คไม่ต้องคีย์!M79</f>
        <v>819914321.46000004</v>
      </c>
      <c r="E23" s="8" t="str">
        <f>IF(D23&gt;B23,"+","-")</f>
        <v>-</v>
      </c>
      <c r="F23" s="7">
        <f>ABS(D23-B23)</f>
        <v>2930085678.54</v>
      </c>
      <c r="G23" s="6"/>
    </row>
    <row r="24" spans="1:7" ht="23.25" x14ac:dyDescent="0.5">
      <c r="A24" s="7" t="s">
        <v>28</v>
      </c>
      <c r="B24" s="7">
        <v>4600000</v>
      </c>
      <c r="C24" s="7">
        <f>[3]ประจำเดือนรวมเช็คไม่ต้องคีย์!N77</f>
        <v>590710</v>
      </c>
      <c r="D24" s="7">
        <f>[3]ประจำเดือนรวมเช็คไม่ต้องคีย์!N79</f>
        <v>1111154.78</v>
      </c>
      <c r="E24" s="8" t="str">
        <f>IF(D24&gt;B24,"+","-")</f>
        <v>-</v>
      </c>
      <c r="F24" s="7">
        <f>ABS(D24-B24)</f>
        <v>3488845.2199999997</v>
      </c>
      <c r="G24" s="6"/>
    </row>
    <row r="25" spans="1:7" ht="23.25" x14ac:dyDescent="0.5">
      <c r="A25" s="7" t="s">
        <v>29</v>
      </c>
      <c r="B25" s="7">
        <v>400000</v>
      </c>
      <c r="C25" s="7">
        <f>[3]ประจำเดือนรวมเช็คไม่ต้องคีย์!O77</f>
        <v>20000</v>
      </c>
      <c r="D25" s="7">
        <f>[3]ประจำเดือนรวมเช็คไม่ต้องคีย์!O79</f>
        <v>20100</v>
      </c>
      <c r="E25" s="8" t="str">
        <f>IF(D25&gt;B25,"+","-")</f>
        <v>-</v>
      </c>
      <c r="F25" s="7">
        <f>ABS(D25-B25)</f>
        <v>379900</v>
      </c>
      <c r="G25" s="6"/>
    </row>
    <row r="26" spans="1:7" ht="23.25" x14ac:dyDescent="0.5">
      <c r="A26" s="7" t="s">
        <v>30</v>
      </c>
      <c r="B26" s="7">
        <v>145000000</v>
      </c>
      <c r="C26" s="7">
        <f>[3]ประจำเดือนรวมเช็คไม่ต้องคีย์!P77</f>
        <v>9673056.5</v>
      </c>
      <c r="D26" s="7">
        <f>[3]ประจำเดือนรวมเช็คไม่ต้องคีย์!P79</f>
        <v>22454456.5</v>
      </c>
      <c r="E26" s="8" t="str">
        <f>IF(D26&gt;B26,"+","-")</f>
        <v>-</v>
      </c>
      <c r="F26" s="7">
        <f>ABS(D26-B26)</f>
        <v>122545543.5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8416730523.3599997</v>
      </c>
      <c r="D27" s="20">
        <f>SUM(D18:D26)</f>
        <v>18206591441.119999</v>
      </c>
      <c r="E27" s="12" t="str">
        <f t="shared" si="2"/>
        <v>-</v>
      </c>
      <c r="F27" s="11">
        <f t="shared" si="3"/>
        <v>45293408558.880005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8549311322.2799997</v>
      </c>
      <c r="D28" s="22">
        <f>+D16+D27</f>
        <v>18677980287.529999</v>
      </c>
      <c r="E28" s="23" t="str">
        <f>IF(D28&gt;B28,"+","-")</f>
        <v>-</v>
      </c>
      <c r="F28" s="22">
        <f>ABS(D28-B28)</f>
        <v>51822019712.470001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[3]ประจำเดือนรวมเช็คไม่ต้องคีย์!R77</f>
        <v>42167277.769999996</v>
      </c>
      <c r="D31" s="7">
        <f>[3]ประจำเดือนรวมเช็คไม่ต้องคีย์!R79</f>
        <v>118672737.77</v>
      </c>
      <c r="E31" s="8" t="str">
        <f t="shared" ref="E31:E37" si="4">IF(D31&gt;B31,"+","-")</f>
        <v>-</v>
      </c>
      <c r="F31" s="7">
        <f t="shared" ref="F31:F37" si="5">ABS(D31-B31)</f>
        <v>681327262.23000002</v>
      </c>
      <c r="G31" s="6"/>
    </row>
    <row r="32" spans="1:7" ht="23.25" x14ac:dyDescent="0.5">
      <c r="A32" s="7" t="s">
        <v>36</v>
      </c>
      <c r="B32" s="7">
        <v>42700000</v>
      </c>
      <c r="C32" s="7">
        <f>[3]ประจำเดือนรวมเช็คไม่ต้องคีย์!S77</f>
        <v>2994920</v>
      </c>
      <c r="D32" s="7">
        <f>[3]ประจำเดือนรวมเช็คไม่ต้องคีย์!S79</f>
        <v>8561696</v>
      </c>
      <c r="E32" s="8" t="str">
        <f t="shared" si="4"/>
        <v>-</v>
      </c>
      <c r="F32" s="7">
        <f t="shared" si="5"/>
        <v>34138304</v>
      </c>
      <c r="G32" s="6"/>
    </row>
    <row r="33" spans="1:7" ht="23.25" x14ac:dyDescent="0.5">
      <c r="A33" s="7" t="s">
        <v>37</v>
      </c>
      <c r="B33" s="7">
        <v>50000000</v>
      </c>
      <c r="C33" s="7">
        <f>[3]ประจำเดือนรวมเช็คไม่ต้องคีย์!T77</f>
        <v>1738714.75</v>
      </c>
      <c r="D33" s="7">
        <f>[3]ประจำเดือนรวมเช็คไม่ต้องคีย์!T79</f>
        <v>5982842.4800000004</v>
      </c>
      <c r="E33" s="8" t="str">
        <f t="shared" si="4"/>
        <v>-</v>
      </c>
      <c r="F33" s="7">
        <f t="shared" si="5"/>
        <v>44017157.519999996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[3]ประจำเดือนรวมเช็คไม่ต้องคีย์!U77</f>
        <v>4319400.88</v>
      </c>
      <c r="D34" s="7">
        <f>[3]ประจำเดือนรวมเช็คไม่ต้องคีย์!U79</f>
        <v>11344167.300000001</v>
      </c>
      <c r="E34" s="8" t="str">
        <f t="shared" si="4"/>
        <v>-</v>
      </c>
      <c r="F34" s="7">
        <f t="shared" si="5"/>
        <v>50655832.700000003</v>
      </c>
      <c r="G34" s="6"/>
    </row>
    <row r="35" spans="1:7" ht="23.25" x14ac:dyDescent="0.5">
      <c r="A35" s="7" t="s">
        <v>39</v>
      </c>
      <c r="B35" s="7">
        <v>10000</v>
      </c>
      <c r="C35" s="7">
        <f>[3]ประจำเดือนรวมเช็คไม่ต้องคีย์!V77</f>
        <v>200</v>
      </c>
      <c r="D35" s="7">
        <f>[3]ประจำเดือนรวมเช็คไม่ต้องคีย์!V79</f>
        <v>200</v>
      </c>
      <c r="E35" s="8" t="str">
        <f t="shared" si="4"/>
        <v>-</v>
      </c>
      <c r="F35" s="7">
        <f t="shared" si="5"/>
        <v>9800</v>
      </c>
      <c r="G35" s="6"/>
    </row>
    <row r="36" spans="1:7" ht="23.25" x14ac:dyDescent="0.5">
      <c r="A36" s="7" t="s">
        <v>40</v>
      </c>
      <c r="B36" s="7">
        <v>79000000</v>
      </c>
      <c r="C36" s="7">
        <f>[3]ประจำเดือนรวมเช็คไม่ต้องคีย์!W77</f>
        <v>6905636</v>
      </c>
      <c r="D36" s="7">
        <f>[3]ประจำเดือนรวมเช็คไม่ต้องคีย์!W79</f>
        <v>18603440</v>
      </c>
      <c r="E36" s="8" t="str">
        <f t="shared" si="4"/>
        <v>-</v>
      </c>
      <c r="F36" s="7">
        <f t="shared" si="5"/>
        <v>60396560</v>
      </c>
      <c r="G36" s="6"/>
    </row>
    <row r="37" spans="1:7" ht="23.25" x14ac:dyDescent="0.5">
      <c r="A37" s="7" t="s">
        <v>41</v>
      </c>
      <c r="B37" s="24">
        <v>900000</v>
      </c>
      <c r="C37" s="7">
        <f>+[3]ประจำเดือนรวมเช็คไม่ต้องคีย์!X77</f>
        <v>74905</v>
      </c>
      <c r="D37" s="7">
        <f>[3]ประจำเดือนรวมเช็คไม่ต้องคีย์!X79</f>
        <v>223386</v>
      </c>
      <c r="E37" s="8" t="str">
        <f t="shared" si="4"/>
        <v>-</v>
      </c>
      <c r="F37" s="7">
        <f t="shared" si="5"/>
        <v>676614</v>
      </c>
      <c r="G37" s="6"/>
    </row>
    <row r="38" spans="1:7" ht="23.25" x14ac:dyDescent="0.5">
      <c r="A38" s="7" t="s">
        <v>42</v>
      </c>
      <c r="B38" s="24">
        <v>13000000</v>
      </c>
      <c r="C38" s="7">
        <f>+[3]ประจำเดือนรวมเช็คไม่ต้องคีย์!Y77</f>
        <v>902500</v>
      </c>
      <c r="D38" s="7">
        <f>[3]ประจำเดือนรวมเช็คไม่ต้องคีย์!Y79</f>
        <v>2710150</v>
      </c>
      <c r="E38" s="8" t="str">
        <f>IF(D38&gt;B38,"+","-")</f>
        <v>-</v>
      </c>
      <c r="F38" s="7">
        <f>ABS(D38-B38)</f>
        <v>10289850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+[3]ประจำเดือนรวมเช็คไม่ต้องคีย์!Z77</f>
        <v>45250</v>
      </c>
      <c r="D39" s="7">
        <f>+[3]ประจำเดือนรวมเช็คไม่ต้องคีย์!Z79</f>
        <v>95250</v>
      </c>
      <c r="E39" s="8" t="str">
        <f t="shared" ref="E39:E55" si="6">IF(D39&gt;B39,"+","-")</f>
        <v>-</v>
      </c>
      <c r="F39" s="7">
        <f t="shared" ref="F39:F55" si="7">ABS(D39-B39)</f>
        <v>164750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+[3]ประจำเดือนรวมเช็คไม่ต้องคีย์!AA77</f>
        <v>8325</v>
      </c>
      <c r="D40" s="7">
        <f>+[3]ประจำเดือนรวมเช็คไม่ต้องคีย์!AA79</f>
        <v>15825</v>
      </c>
      <c r="E40" s="8" t="str">
        <f t="shared" si="6"/>
        <v>-</v>
      </c>
      <c r="F40" s="7">
        <f t="shared" si="7"/>
        <v>14175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+[3]ประจำเดือนรวมเช็คไม่ต้องคีย์!AB77</f>
        <v>0</v>
      </c>
      <c r="D41" s="7">
        <f>+[3]ประจำเดือนรวมเช็คไม่ต้องคีย์!AB79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+[3]ประจำเดือนรวมเช็คไม่ต้องคีย์!AC77</f>
        <v>0</v>
      </c>
      <c r="D42" s="7">
        <f>+[3]ประจำเดือนรวมเช็คไม่ต้องคีย์!AC79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+[3]ประจำเดือนรวมเช็คไม่ต้องคีย์!AD77</f>
        <v>0</v>
      </c>
      <c r="D50" s="7">
        <f>+[3]ประจำเดือนรวมเช็คไม่ต้องคีย์!AD79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+[3]ประจำเดือนรวมเช็คไม่ต้องคีย์!AE77</f>
        <v>0</v>
      </c>
      <c r="D51" s="7">
        <f>+[3]ประจำเดือนรวมเช็คไม่ต้องคีย์!AE79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+[3]ประจำเดือนรวมเช็คไม่ต้องคีย์!AF77</f>
        <v>6699100</v>
      </c>
      <c r="D52" s="7">
        <f>+[3]ประจำเดือนรวมเช็คไม่ต้องคีย์!AF79</f>
        <v>19597700</v>
      </c>
      <c r="E52" s="8" t="str">
        <f t="shared" si="6"/>
        <v>-</v>
      </c>
      <c r="F52" s="7">
        <f t="shared" si="7"/>
        <v>55402300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f>+[3]ประจำเดือนรวมเช็คไม่ต้องคีย์!AG77</f>
        <v>13067</v>
      </c>
      <c r="D53" s="7">
        <f>+[3]ประจำเดือนรวมเช็คไม่ต้องคีย์!AG79</f>
        <v>25121</v>
      </c>
      <c r="E53" s="8" t="str">
        <f>IF(D53&gt;B53,"+","-")</f>
        <v>-</v>
      </c>
      <c r="F53" s="7">
        <f>ABS(D53-B53)</f>
        <v>374879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+[3]ประจำเดือนรวมเช็คไม่ต้องคีย์!AH77</f>
        <v>0</v>
      </c>
      <c r="D54" s="7">
        <f>+[3]ประจำเดือนรวมเช็คไม่ต้องคีย์!AH79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65869296.399999999</v>
      </c>
      <c r="D55" s="11">
        <f>SUM(D31:D42)+SUM(D49:D54)</f>
        <v>185832515.55000001</v>
      </c>
      <c r="E55" s="12" t="str">
        <f t="shared" si="6"/>
        <v>-</v>
      </c>
      <c r="F55" s="11">
        <f t="shared" si="7"/>
        <v>2148167484.4499998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f>[3]ประจำเดือนรวมเช็คไม่ต้องคีย์!AI77</f>
        <v>755041.75</v>
      </c>
      <c r="D57" s="7">
        <f>[3]ประจำเดือนรวมเช็คไม่ต้องคีย์!AI79</f>
        <v>17944912.050000001</v>
      </c>
      <c r="E57" s="8" t="str">
        <f>IF(D57&gt;B57,"+","-")</f>
        <v>-</v>
      </c>
      <c r="F57" s="7">
        <f>ABS(D57-B57)</f>
        <v>108055087.95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[3]ประจำเดือนรวมเช็คไม่ต้องคีย์!AJ77</f>
        <v>115475</v>
      </c>
      <c r="D58" s="7">
        <f>[3]ประจำเดือนรวมเช็คไม่ต้องคีย์!AJ79</f>
        <v>2611525</v>
      </c>
      <c r="E58" s="8" t="str">
        <f t="shared" ref="E58:E63" si="8">IF(D58&gt;B58,"+","-")</f>
        <v>-</v>
      </c>
      <c r="F58" s="7">
        <f t="shared" ref="F58:F63" si="9">ABS(D58-B58)</f>
        <v>17388475</v>
      </c>
      <c r="G58" s="6"/>
    </row>
    <row r="59" spans="1:7" ht="23.25" x14ac:dyDescent="0.5">
      <c r="A59" s="7" t="s">
        <v>59</v>
      </c>
      <c r="B59" s="7">
        <v>200000</v>
      </c>
      <c r="C59" s="7">
        <f>[3]ประจำเดือนรวมเช็คไม่ต้องคีย์!AK77</f>
        <v>25810</v>
      </c>
      <c r="D59" s="7">
        <f>[3]ประจำเดือนรวมเช็คไม่ต้องคีย์!AK79</f>
        <v>60365</v>
      </c>
      <c r="E59" s="8" t="str">
        <f t="shared" si="8"/>
        <v>-</v>
      </c>
      <c r="F59" s="7">
        <f t="shared" si="9"/>
        <v>139635</v>
      </c>
      <c r="G59" s="6"/>
    </row>
    <row r="60" spans="1:7" ht="23.25" x14ac:dyDescent="0.5">
      <c r="A60" s="7" t="s">
        <v>60</v>
      </c>
      <c r="B60" s="7">
        <v>1800000</v>
      </c>
      <c r="C60" s="7">
        <f>[3]ประจำเดือนรวมเช็คไม่ต้องคีย์!AL77</f>
        <v>14990</v>
      </c>
      <c r="D60" s="7">
        <f>[3]ประจำเดือนรวมเช็คไม่ต้องคีย์!AL79</f>
        <v>260000</v>
      </c>
      <c r="E60" s="8" t="str">
        <f t="shared" si="8"/>
        <v>-</v>
      </c>
      <c r="F60" s="7">
        <f t="shared" si="9"/>
        <v>1540000</v>
      </c>
      <c r="G60" s="6"/>
    </row>
    <row r="61" spans="1:7" ht="23.25" x14ac:dyDescent="0.5">
      <c r="A61" s="7" t="s">
        <v>61</v>
      </c>
      <c r="B61" s="7">
        <v>300000</v>
      </c>
      <c r="C61" s="7">
        <f>[3]ประจำเดือนรวมเช็คไม่ต้องคีย์!AM77</f>
        <v>75500</v>
      </c>
      <c r="D61" s="7">
        <f>[3]ประจำเดือนรวมเช็คไม่ต้องคีย์!AM79</f>
        <v>123500</v>
      </c>
      <c r="E61" s="8" t="str">
        <f t="shared" si="8"/>
        <v>-</v>
      </c>
      <c r="F61" s="7">
        <f t="shared" si="9"/>
        <v>176500</v>
      </c>
      <c r="G61" s="6"/>
    </row>
    <row r="62" spans="1:7" ht="23.25" x14ac:dyDescent="0.5">
      <c r="A62" s="7" t="s">
        <v>62</v>
      </c>
      <c r="B62" s="7">
        <v>1000000</v>
      </c>
      <c r="C62" s="7">
        <f>+[3]ประจำเดือนรวมเช็คไม่ต้องคีย์!AN77</f>
        <v>33070</v>
      </c>
      <c r="D62" s="7">
        <f>[3]ประจำเดือนรวมเช็คไม่ต้องคีย์!AN79</f>
        <v>434700</v>
      </c>
      <c r="E62" s="8" t="str">
        <f t="shared" si="8"/>
        <v>-</v>
      </c>
      <c r="F62" s="7">
        <f t="shared" si="9"/>
        <v>565300</v>
      </c>
      <c r="G62" s="6"/>
    </row>
    <row r="63" spans="1:7" ht="23.25" x14ac:dyDescent="0.5">
      <c r="A63" s="7" t="s">
        <v>63</v>
      </c>
      <c r="B63" s="7">
        <v>10700000</v>
      </c>
      <c r="C63" s="7">
        <f>+[3]ประจำเดือนรวมเช็คไม่ต้องคีย์!AO77</f>
        <v>201395</v>
      </c>
      <c r="D63" s="7">
        <f>[3]ประจำเดือนรวมเช็คไม่ต้องคีย์!AO79</f>
        <v>2033734</v>
      </c>
      <c r="E63" s="8" t="str">
        <f t="shared" si="8"/>
        <v>-</v>
      </c>
      <c r="F63" s="7">
        <f t="shared" si="9"/>
        <v>8666266</v>
      </c>
      <c r="G63" s="6"/>
    </row>
    <row r="64" spans="1:7" ht="23.25" x14ac:dyDescent="0.5">
      <c r="A64" s="7" t="s">
        <v>64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1221281.75</v>
      </c>
      <c r="D65" s="11">
        <f>SUM(D57:D63)</f>
        <v>23468736.050000001</v>
      </c>
      <c r="E65" s="12" t="str">
        <f>IF(D65&gt;B65,"+","-")</f>
        <v>-</v>
      </c>
      <c r="F65" s="11">
        <f>ABS(D65-B65)</f>
        <v>136531263.94999999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[3]ประจำเดือนรวมเช็คไม่ต้องคีย์!AP77</f>
        <v>9073423</v>
      </c>
      <c r="D67" s="7">
        <f>[3]ประจำเดือนรวมเช็คไม่ต้องคีย์!AP79</f>
        <v>24420490</v>
      </c>
      <c r="E67" s="8" t="str">
        <f>IF(D67&gt;B67,"+","-")</f>
        <v>-</v>
      </c>
      <c r="F67" s="7">
        <f>ABS(D67-B67)</f>
        <v>75579510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9073423</v>
      </c>
      <c r="D68" s="11">
        <f>D67</f>
        <v>24420490</v>
      </c>
      <c r="E68" s="12" t="str">
        <f t="shared" ref="E68:E82" si="10">IF(D68&gt;B68,"+","-")</f>
        <v>-</v>
      </c>
      <c r="F68" s="11">
        <f>ABS(D68-B68)</f>
        <v>75579510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[3]ประจำเดือนรวมเช็คไม่ต้องคีย์!AR77</f>
        <v>1295470</v>
      </c>
      <c r="D70" s="7">
        <f>[3]ประจำเดือนรวมเช็คไม่ต้องคีย์!AR79</f>
        <v>4358973</v>
      </c>
      <c r="E70" s="8" t="str">
        <f t="shared" si="10"/>
        <v>-</v>
      </c>
      <c r="F70" s="7">
        <f t="shared" ref="F70:F82" si="11">ABS(D70-B70)</f>
        <v>7641027</v>
      </c>
      <c r="G70" s="6"/>
    </row>
    <row r="71" spans="1:7" ht="23.25" x14ac:dyDescent="0.5">
      <c r="A71" s="7" t="s">
        <v>71</v>
      </c>
      <c r="B71" s="7">
        <v>500000</v>
      </c>
      <c r="C71" s="7">
        <f>[3]ประจำเดือนรวมเช็คไม่ต้องคีย์!AS77</f>
        <v>23490</v>
      </c>
      <c r="D71" s="7">
        <f>[3]ประจำเดือนรวมเช็คไม่ต้องคีย์!AS79</f>
        <v>67540</v>
      </c>
      <c r="E71" s="8" t="str">
        <f t="shared" si="10"/>
        <v>-</v>
      </c>
      <c r="F71" s="7">
        <f t="shared" si="11"/>
        <v>432460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[3]ประจำเดือนรวมเช็คไม่ต้องคีย์!AT77</f>
        <v>44670</v>
      </c>
      <c r="D72" s="7">
        <f>[3]ประจำเดือนรวมเช็คไม่ต้องคีย์!AT79</f>
        <v>124830</v>
      </c>
      <c r="E72" s="8" t="str">
        <f t="shared" si="10"/>
        <v>-</v>
      </c>
      <c r="F72" s="7">
        <f t="shared" si="11"/>
        <v>875170</v>
      </c>
      <c r="G72" s="6"/>
    </row>
    <row r="73" spans="1:7" ht="23.25" x14ac:dyDescent="0.5">
      <c r="A73" s="7" t="s">
        <v>73</v>
      </c>
      <c r="B73" s="7">
        <v>4000000</v>
      </c>
      <c r="C73" s="7">
        <f>[3]ประจำเดือนรวมเช็คไม่ต้องคีย์!AU77</f>
        <v>317321</v>
      </c>
      <c r="D73" s="7">
        <f>[3]ประจำเดือนรวมเช็คไม่ต้องคีย์!AU79</f>
        <v>978193</v>
      </c>
      <c r="E73" s="8" t="str">
        <f t="shared" si="10"/>
        <v>-</v>
      </c>
      <c r="F73" s="7">
        <f t="shared" si="11"/>
        <v>3021807</v>
      </c>
      <c r="G73" s="6"/>
    </row>
    <row r="74" spans="1:7" ht="23.25" x14ac:dyDescent="0.5">
      <c r="A74" s="7" t="s">
        <v>74</v>
      </c>
      <c r="B74" s="7">
        <v>4000000</v>
      </c>
      <c r="C74" s="7">
        <f>[3]ประจำเดือนรวมเช็คไม่ต้องคีย์!AV77</f>
        <v>39630</v>
      </c>
      <c r="D74" s="7">
        <f>[3]ประจำเดือนรวมเช็คไม่ต้องคีย์!AV79</f>
        <v>139380</v>
      </c>
      <c r="E74" s="8" t="str">
        <f t="shared" si="10"/>
        <v>-</v>
      </c>
      <c r="F74" s="7">
        <f t="shared" si="11"/>
        <v>3860620</v>
      </c>
      <c r="G74" s="6"/>
    </row>
    <row r="75" spans="1:7" ht="23.25" x14ac:dyDescent="0.5">
      <c r="A75" s="7" t="s">
        <v>75</v>
      </c>
      <c r="B75" s="7">
        <v>100000</v>
      </c>
      <c r="C75" s="7">
        <f>[3]ประจำเดือนรวมเช็คไม่ต้องคีย์!AW77</f>
        <v>7200</v>
      </c>
      <c r="D75" s="7">
        <f>[3]ประจำเดือนรวมเช็คไม่ต้องคีย์!AW79</f>
        <v>7200</v>
      </c>
      <c r="E75" s="8" t="str">
        <f t="shared" si="10"/>
        <v>-</v>
      </c>
      <c r="F75" s="7">
        <f t="shared" si="11"/>
        <v>92800</v>
      </c>
      <c r="G75" s="6"/>
    </row>
    <row r="76" spans="1:7" ht="23.25" x14ac:dyDescent="0.5">
      <c r="A76" s="7" t="s">
        <v>76</v>
      </c>
      <c r="B76" s="7">
        <v>6700000</v>
      </c>
      <c r="C76" s="7">
        <f>[3]ประจำเดือนรวมเช็คไม่ต้องคีย์!AX77</f>
        <v>933500</v>
      </c>
      <c r="D76" s="7">
        <f>[3]ประจำเดือนรวมเช็คไม่ต้องคีย์!AX79</f>
        <v>2048660</v>
      </c>
      <c r="E76" s="8" t="str">
        <f>IF(D76&gt;B76,"+","-")</f>
        <v>-</v>
      </c>
      <c r="F76" s="7">
        <f>ABS(D76-B76)</f>
        <v>4651340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[3]ประจำเดือนรวมเช็คไม่ต้องคีย์!AY77</f>
        <v>921915</v>
      </c>
      <c r="D77" s="7">
        <f>[3]ประจำเดือนรวมเช็คไม่ต้องคีย์!AY79</f>
        <v>2394415</v>
      </c>
      <c r="E77" s="8" t="str">
        <f>IF(D77&gt;B77,"+","-")</f>
        <v>-</v>
      </c>
      <c r="F77" s="7">
        <f>ABS(D77-B77)</f>
        <v>10605585</v>
      </c>
      <c r="G77" s="6"/>
    </row>
    <row r="78" spans="1:7" ht="23.25" x14ac:dyDescent="0.5">
      <c r="A78" s="7" t="s">
        <v>78</v>
      </c>
      <c r="B78" s="7">
        <v>20000</v>
      </c>
      <c r="C78" s="7">
        <f>[3]ประจำเดือนรวมเช็คไม่ต้องคีย์!AZ77</f>
        <v>0</v>
      </c>
      <c r="D78" s="7">
        <f>[3]ประจำเดือนรวมเช็คไม่ต้องคีย์!AZ79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[3]ประจำเดือนรวมเช็คไม่ต้องคีย์!BA77</f>
        <v>450300</v>
      </c>
      <c r="D79" s="7">
        <f>[3]ประจำเดือนรวมเช็คไม่ต้องคีย์!BA79</f>
        <v>1174860</v>
      </c>
      <c r="E79" s="8" t="str">
        <f t="shared" si="10"/>
        <v>-</v>
      </c>
      <c r="F79" s="7">
        <f t="shared" si="11"/>
        <v>13325140</v>
      </c>
      <c r="G79" s="6"/>
    </row>
    <row r="80" spans="1:7" ht="23.25" x14ac:dyDescent="0.5">
      <c r="A80" s="7" t="s">
        <v>80</v>
      </c>
      <c r="B80" s="7">
        <v>80000</v>
      </c>
      <c r="C80" s="7">
        <f>[3]ประจำเดือนรวมเช็คไม่ต้องคีย์!BB77</f>
        <v>10330</v>
      </c>
      <c r="D80" s="7">
        <f>[3]ประจำเดือนรวมเช็คไม่ต้องคีย์!BB79</f>
        <v>27840</v>
      </c>
      <c r="E80" s="8" t="str">
        <f t="shared" si="10"/>
        <v>-</v>
      </c>
      <c r="F80" s="7">
        <f t="shared" si="11"/>
        <v>52160</v>
      </c>
      <c r="G80" s="6"/>
    </row>
    <row r="81" spans="1:7" ht="23.25" x14ac:dyDescent="0.5">
      <c r="A81" s="7" t="s">
        <v>81</v>
      </c>
      <c r="B81" s="7">
        <v>100000</v>
      </c>
      <c r="C81" s="7">
        <f>+[3]ประจำเดือนรวมเช็คไม่ต้องคีย์!BC77</f>
        <v>5580</v>
      </c>
      <c r="D81" s="7">
        <f>[3]ประจำเดือนรวมเช็คไม่ต้องคีย์!BC79</f>
        <v>8992.5</v>
      </c>
      <c r="E81" s="8" t="str">
        <f t="shared" si="10"/>
        <v>-</v>
      </c>
      <c r="F81" s="7">
        <f t="shared" si="11"/>
        <v>91007.5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4049406</v>
      </c>
      <c r="D82" s="11">
        <f>SUM(D70:D81)</f>
        <v>11330883.5</v>
      </c>
      <c r="E82" s="12" t="str">
        <f t="shared" si="10"/>
        <v>-</v>
      </c>
      <c r="F82" s="11">
        <f t="shared" si="11"/>
        <v>44669116.5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80213407.150000006</v>
      </c>
      <c r="D83" s="22">
        <f>+D82+D68+D65+D55</f>
        <v>245052625.10000002</v>
      </c>
      <c r="E83" s="23" t="str">
        <f>IF(D83&gt;B83,"+","-")</f>
        <v>-</v>
      </c>
      <c r="F83" s="22">
        <f>ABS(D83-B83)</f>
        <v>2404947374.9000001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[3]ประจำเดือนรวมเช็คไม่ต้องคีย์!BE77</f>
        <v>13756312.9</v>
      </c>
      <c r="D94" s="7">
        <f>[3]ประจำเดือนรวมเช็คไม่ต้องคีย์!BE79</f>
        <v>36964544.390000001</v>
      </c>
      <c r="E94" s="8" t="str">
        <f>IF(D94&gt;B94,"+","-")</f>
        <v>-</v>
      </c>
      <c r="F94" s="7">
        <f>ABS(D94-B94)</f>
        <v>240035455.61000001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[3]ประจำเดือนรวมเช็คไม่ต้องคีย์!BF77</f>
        <v>0</v>
      </c>
      <c r="D95" s="7">
        <f>[3]ประจำเดือนรวมเช็คไม่ต้องคีย์!BF79</f>
        <v>11289037.5</v>
      </c>
      <c r="E95" s="8" t="str">
        <f>IF(D95&gt;B95,"+","-")</f>
        <v>-</v>
      </c>
      <c r="F95" s="7">
        <f>ABS(D95-B95)</f>
        <v>11675962.5</v>
      </c>
      <c r="G95" s="6"/>
    </row>
    <row r="96" spans="1:7" ht="23.25" x14ac:dyDescent="0.5">
      <c r="A96" s="18" t="s">
        <v>88</v>
      </c>
      <c r="B96" s="7">
        <v>800000000</v>
      </c>
      <c r="C96" s="7">
        <f>[3]ประจำเดือนรวมเช็คไม่ต้องคีย์!BG77</f>
        <v>63677927.049999997</v>
      </c>
      <c r="D96" s="7">
        <f>[3]ประจำเดือนรวมเช็คไม่ต้องคีย์!BG79</f>
        <v>141342553.75</v>
      </c>
      <c r="E96" s="8" t="str">
        <f>IF(D96&gt;B96,"+","-")</f>
        <v>-</v>
      </c>
      <c r="F96" s="7">
        <f>ABS(D96-B96)</f>
        <v>658657446.25</v>
      </c>
      <c r="G96" s="6"/>
    </row>
    <row r="97" spans="1:7" ht="23.25" x14ac:dyDescent="0.5">
      <c r="A97" s="18" t="s">
        <v>89</v>
      </c>
      <c r="B97" s="7">
        <v>35000</v>
      </c>
      <c r="C97" s="7">
        <f>[3]ประจำเดือนรวมเช็คไม่ต้องคีย์!BH77</f>
        <v>0</v>
      </c>
      <c r="D97" s="7">
        <f>[3]ประจำเดือนรวมเช็คไม่ต้องคีย์!BH79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77434239.950000003</v>
      </c>
      <c r="D98" s="11">
        <f>SUM(D94:D97)</f>
        <v>189596135.63999999</v>
      </c>
      <c r="E98" s="12" t="str">
        <f>IF(D98&gt;B98,"+","-")</f>
        <v>-</v>
      </c>
      <c r="F98" s="11">
        <f>ABS(D98-B98)</f>
        <v>910403864.36000001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[3]ประจำเดือนรวมเช็คไม่ต้องคีย์!BJ77</f>
        <v>0</v>
      </c>
      <c r="D101" s="7">
        <f>[3]ประจำเดือนรวมเช็คไม่ต้องคีย์!BJ79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[3]ประจำเดือนรวมเช็คไม่ต้องคีย์!BK77</f>
        <v>0</v>
      </c>
      <c r="D102" s="7">
        <f>[3]ประจำเดือนรวมเช็คไม่ต้องคีย์!BK79</f>
        <v>0</v>
      </c>
      <c r="E102" s="8" t="str">
        <f>IF(D102&gt;B102,"+","-")</f>
        <v>-</v>
      </c>
      <c r="F102" s="7">
        <f>ABS(D102-B102)</f>
        <v>1800000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0</v>
      </c>
      <c r="E104" s="23" t="str">
        <f>IF(D104&gt;B104,"+","-")</f>
        <v>-</v>
      </c>
      <c r="F104" s="22">
        <f>SUM(F101:F102)</f>
        <v>50000000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4"/>
      <c r="G105" s="6"/>
    </row>
    <row r="106" spans="1:7" ht="23.25" x14ac:dyDescent="0.5">
      <c r="A106" s="18" t="s">
        <v>98</v>
      </c>
      <c r="B106" s="7">
        <v>240000000</v>
      </c>
      <c r="C106" s="7">
        <f>[3]ประจำเดือนรวมเช็คไม่ต้องคีย์!BM77</f>
        <v>213251.47999999998</v>
      </c>
      <c r="D106" s="7">
        <f>[3]ประจำเดือนรวมเช็คไม่ต้องคีย์!BM79</f>
        <v>33548090.740000002</v>
      </c>
      <c r="E106" s="8" t="str">
        <f t="shared" ref="E106:E113" si="12">IF(D106&gt;B106,"+","-")</f>
        <v>-</v>
      </c>
      <c r="F106" s="7">
        <f t="shared" ref="F106:F113" si="13">ABS(D106-B106)</f>
        <v>206451909.25999999</v>
      </c>
      <c r="G106" s="6"/>
    </row>
    <row r="107" spans="1:7" ht="23.25" x14ac:dyDescent="0.5">
      <c r="A107" s="18" t="s">
        <v>99</v>
      </c>
      <c r="B107" s="7">
        <v>20000000</v>
      </c>
      <c r="C107" s="7">
        <f>[3]ประจำเดือนรวมเช็คไม่ต้องคีย์!BN77</f>
        <v>405400</v>
      </c>
      <c r="D107" s="7">
        <f>[3]ประจำเดือนรวมเช็คไม่ต้องคีย์!BN79</f>
        <v>1437500</v>
      </c>
      <c r="E107" s="8" t="str">
        <f t="shared" si="12"/>
        <v>-</v>
      </c>
      <c r="F107" s="7">
        <f t="shared" si="13"/>
        <v>18562500</v>
      </c>
      <c r="G107" s="6"/>
    </row>
    <row r="108" spans="1:7" ht="23.25" x14ac:dyDescent="0.5">
      <c r="A108" s="18" t="s">
        <v>100</v>
      </c>
      <c r="B108" s="7">
        <v>750000000</v>
      </c>
      <c r="C108" s="7">
        <f>+[3]ประจำเดือนรวมเช็คไม่ต้องคีย์!BO77</f>
        <v>11179905.560000002</v>
      </c>
      <c r="D108" s="7">
        <f>+[3]ประจำเดือนรวมเช็คไม่ต้องคีย์!BO79</f>
        <v>37662915.20000001</v>
      </c>
      <c r="E108" s="8" t="str">
        <f>IF(D108&gt;B108,"+","-")</f>
        <v>-</v>
      </c>
      <c r="F108" s="7">
        <f>ABS(D108-B108)</f>
        <v>712337084.79999995</v>
      </c>
      <c r="G108" s="6"/>
    </row>
    <row r="109" spans="1:7" ht="23.25" x14ac:dyDescent="0.5">
      <c r="A109" s="18" t="s">
        <v>114</v>
      </c>
      <c r="B109" s="7">
        <v>70000000</v>
      </c>
      <c r="C109" s="7">
        <f>+[3]ประจำเดือนรวมเช็คไม่ต้องคีย์!BP77</f>
        <v>1195281.57</v>
      </c>
      <c r="D109" s="7">
        <f>+[3]ประจำเดือนรวมเช็คไม่ต้องคีย์!BP79</f>
        <v>1608079.3</v>
      </c>
      <c r="E109" s="8" t="str">
        <f t="shared" si="12"/>
        <v>-</v>
      </c>
      <c r="F109" s="7">
        <f t="shared" si="13"/>
        <v>68391920.700000003</v>
      </c>
      <c r="G109" s="6"/>
    </row>
    <row r="110" spans="1:7" ht="23.25" x14ac:dyDescent="0.5">
      <c r="A110" s="18" t="s">
        <v>112</v>
      </c>
      <c r="B110" s="7">
        <v>40000000</v>
      </c>
      <c r="C110" s="7">
        <f>+[3]ประจำเดือนรวมเช็คไม่ต้องคีย์!BQ77</f>
        <v>5782359.9299999997</v>
      </c>
      <c r="D110" s="7">
        <f>+[3]ประจำเดือนรวมเช็คไม่ต้องคีย์!BQ79</f>
        <v>6400602.9299999997</v>
      </c>
      <c r="E110" s="8" t="str">
        <f t="shared" si="12"/>
        <v>-</v>
      </c>
      <c r="F110" s="7">
        <f t="shared" si="13"/>
        <v>33599397.07</v>
      </c>
      <c r="G110" s="6"/>
    </row>
    <row r="111" spans="1:7" ht="23.25" x14ac:dyDescent="0.5">
      <c r="A111" s="18" t="s">
        <v>103</v>
      </c>
      <c r="B111" s="7">
        <v>80000000</v>
      </c>
      <c r="C111" s="7">
        <f>+[3]ประจำเดือนรวมเช็คไม่ต้องคีย์!BR77</f>
        <v>18473690.700000003</v>
      </c>
      <c r="D111" s="7">
        <f>+[3]ประจำเดือนรวมเช็คไม่ต้องคีย์!BR79</f>
        <v>23175698.630000003</v>
      </c>
      <c r="E111" s="8" t="str">
        <f>IF(D111&gt;B111,"+","-")</f>
        <v>-</v>
      </c>
      <c r="F111" s="7">
        <f>ABS(D111-B111)</f>
        <v>56824301.369999997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37249889.24000001</v>
      </c>
      <c r="D112" s="11">
        <f>SUM(D106:D111)</f>
        <v>103832886.80000001</v>
      </c>
      <c r="E112" s="12" t="str">
        <f t="shared" si="12"/>
        <v>-</v>
      </c>
      <c r="F112" s="11">
        <f t="shared" si="13"/>
        <v>1096167113.2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8744208858.6200008</v>
      </c>
      <c r="D113" s="11">
        <f>+D28+D83+D98+D104+D112</f>
        <v>19216461935.069996</v>
      </c>
      <c r="E113" s="12" t="str">
        <f t="shared" si="12"/>
        <v>-</v>
      </c>
      <c r="F113" s="11">
        <f t="shared" si="13"/>
        <v>56283538064.930008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+[3]ประจำเดือนรวมเช็คไม่ต้องคีย์!BY77</f>
        <v>0</v>
      </c>
      <c r="D115" s="22">
        <f>[3]ประจำเดือนรวมเช็คไม่ต้องคีย์!BY79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8744208858.6200008</v>
      </c>
      <c r="D117" s="11">
        <f>+D113+D116</f>
        <v>19216461935.069996</v>
      </c>
      <c r="E117" s="12" t="str">
        <f>IF(D117&gt;B117,"+","-")</f>
        <v>-</v>
      </c>
      <c r="F117" s="11">
        <f>ABS(D117-B117)</f>
        <v>56283538064.930008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opLeftCell="A106" workbookViewId="0">
      <selection activeCell="A118" sqref="A118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[4]ประจำเดือนรวมเช็คไม่ต้องคีย์!A2</f>
        <v>44197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[4]ประจำเดือนรวมเช็คไม่ต้องคีย์!B77</f>
        <v>1410428.6900000002</v>
      </c>
      <c r="D9" s="7">
        <f>[4]ประจำเดือนรวมเช็คไม่ต้องคีย์!B79</f>
        <v>10526859.599999998</v>
      </c>
      <c r="E9" s="8" t="str">
        <f>IF(D9&gt;B9,"+","-")</f>
        <v>+</v>
      </c>
      <c r="F9" s="7">
        <f>ABS(D9-B9)</f>
        <v>2526859.5999999978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[4]ประจำเดือนรวมเช็คไม่ต้องคีย์!C77</f>
        <v>41650457.859999992</v>
      </c>
      <c r="D10" s="7">
        <f>[4]ประจำเดือนรวมเช็คไม่ต้องคีย์!C79</f>
        <v>212467397.60000002</v>
      </c>
      <c r="E10" s="8" t="str">
        <f t="shared" ref="E10:E16" si="0">IF(D10&gt;B10,"+","-")</f>
        <v>-</v>
      </c>
      <c r="F10" s="7">
        <f t="shared" ref="F10:F16" si="1">ABS(D10-B10)</f>
        <v>387532602.39999998</v>
      </c>
      <c r="G10" s="6"/>
    </row>
    <row r="11" spans="1:7" ht="23.25" x14ac:dyDescent="0.5">
      <c r="A11" s="7" t="s">
        <v>15</v>
      </c>
      <c r="B11" s="7">
        <v>1000000000</v>
      </c>
      <c r="C11" s="7">
        <f>[4]ประจำเดือนรวมเช็คไม่ต้องคีย์!D77</f>
        <v>37892347.920000002</v>
      </c>
      <c r="D11" s="7">
        <f>[4]ประจำเดือนรวมเช็คไม่ต้องคีย์!D79</f>
        <v>75144705.189999983</v>
      </c>
      <c r="E11" s="8" t="str">
        <f t="shared" si="0"/>
        <v>-</v>
      </c>
      <c r="F11" s="7">
        <f t="shared" si="1"/>
        <v>924855294.81000006</v>
      </c>
      <c r="G11" s="6"/>
    </row>
    <row r="12" spans="1:7" ht="23.25" x14ac:dyDescent="0.5">
      <c r="A12" s="7" t="s">
        <v>16</v>
      </c>
      <c r="B12" s="7">
        <v>1000000</v>
      </c>
      <c r="C12" s="7">
        <f>[4]ประจำเดือนรวมเช็คไม่ต้องคีย์!E77</f>
        <v>57377</v>
      </c>
      <c r="D12" s="7">
        <f>[4]ประจำเดือนรวมเช็คไม่ต้องคีย์!E79</f>
        <v>245901</v>
      </c>
      <c r="E12" s="8" t="str">
        <f t="shared" si="0"/>
        <v>-</v>
      </c>
      <c r="F12" s="7">
        <f t="shared" si="1"/>
        <v>754099</v>
      </c>
      <c r="G12" s="6"/>
    </row>
    <row r="13" spans="1:7" ht="23.25" x14ac:dyDescent="0.5">
      <c r="A13" s="7" t="s">
        <v>17</v>
      </c>
      <c r="B13" s="7">
        <v>240000000</v>
      </c>
      <c r="C13" s="7">
        <f>[4]ประจำเดือนรวมเช็คไม่ต้องคีย์!F77</f>
        <v>16762530.840000004</v>
      </c>
      <c r="D13" s="7">
        <f>[4]ประจำเดือนรวมเช็คไม่ต้องคีย์!F79</f>
        <v>67849565.390000015</v>
      </c>
      <c r="E13" s="8" t="str">
        <f t="shared" si="0"/>
        <v>-</v>
      </c>
      <c r="F13" s="7">
        <f t="shared" si="1"/>
        <v>172150434.60999998</v>
      </c>
      <c r="G13" s="6"/>
    </row>
    <row r="14" spans="1:7" ht="23.25" x14ac:dyDescent="0.5">
      <c r="A14" s="7" t="s">
        <v>18</v>
      </c>
      <c r="B14" s="7">
        <v>36000000</v>
      </c>
      <c r="C14" s="7">
        <f>[4]ประจำเดือนรวมเช็คไม่ต้องคีย์!G77</f>
        <v>0</v>
      </c>
      <c r="D14" s="7">
        <f>[4]ประจำเดือนรวมเช็คไม่ต้องคีย์!G79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[4]ประจำเดือนรวมเช็คไม่ต้องคีย์!H77</f>
        <v>3699010.74</v>
      </c>
      <c r="D15" s="7">
        <f>[4]ประจำเดือนรวมเช็คไม่ต้องคีย์!H79</f>
        <v>206626570.68000001</v>
      </c>
      <c r="E15" s="8" t="str">
        <f>IF(D15&gt;B15,"+","-")</f>
        <v>-</v>
      </c>
      <c r="F15" s="7">
        <f>ABS(D15-B15)</f>
        <v>4908373429.3199997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101472153.05</v>
      </c>
      <c r="D16" s="11">
        <f>SUM(D9:D15)</f>
        <v>572860999.46000004</v>
      </c>
      <c r="E16" s="12" t="str">
        <f t="shared" si="0"/>
        <v>-</v>
      </c>
      <c r="F16" s="11">
        <f t="shared" si="1"/>
        <v>6427139000.54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[4]ประจำเดือนรวมเช็คไม่ต้องคีย์!I77</f>
        <v>2452609701.1900001</v>
      </c>
      <c r="D18" s="7">
        <f>[4]ประจำเดือนรวมเช็คไม่ต้องคีย์!I79</f>
        <v>9221248367.0300007</v>
      </c>
      <c r="E18" s="8" t="str">
        <f t="shared" ref="E18:E27" si="2">IF(D18&gt;B18,"+","-")</f>
        <v>-</v>
      </c>
      <c r="F18" s="7">
        <f t="shared" ref="F18:F27" si="3">ABS(D18-B18)</f>
        <v>18878751632.970001</v>
      </c>
      <c r="G18" s="6"/>
    </row>
    <row r="19" spans="1:7" ht="23.25" x14ac:dyDescent="0.5">
      <c r="A19" s="7" t="s">
        <v>23</v>
      </c>
      <c r="B19" s="13">
        <v>13700000000</v>
      </c>
      <c r="C19" s="7">
        <f>[4]ประจำเดือนรวมเช็คไม่ต้องคีย์!J77</f>
        <v>1750839386.4300001</v>
      </c>
      <c r="D19" s="7">
        <f>[4]ประจำเดือนรวมเช็คไม่ต้องคีย์!J79</f>
        <v>8392449535.7800007</v>
      </c>
      <c r="E19" s="14" t="str">
        <f t="shared" si="2"/>
        <v>-</v>
      </c>
      <c r="F19" s="7">
        <f t="shared" si="3"/>
        <v>5307550464.2199993</v>
      </c>
      <c r="G19" s="6"/>
    </row>
    <row r="20" spans="1:7" ht="23.25" x14ac:dyDescent="0.5">
      <c r="A20" s="7" t="s">
        <v>24</v>
      </c>
      <c r="B20" s="13">
        <v>4600000000</v>
      </c>
      <c r="C20" s="7">
        <f>[4]ประจำเดือนรวมเช็คไม่ต้องคีย์!K77</f>
        <v>412940170.38999999</v>
      </c>
      <c r="D20" s="7">
        <f>[4]ประจำเดือนรวมเช็คไม่ต้องคีย์!K79</f>
        <v>1695476744.5799999</v>
      </c>
      <c r="E20" s="8" t="str">
        <f t="shared" si="2"/>
        <v>-</v>
      </c>
      <c r="F20" s="7">
        <f t="shared" si="3"/>
        <v>2904523255.4200001</v>
      </c>
      <c r="G20" s="6"/>
    </row>
    <row r="21" spans="1:7" ht="23.25" x14ac:dyDescent="0.5">
      <c r="A21" s="7" t="s">
        <v>25</v>
      </c>
      <c r="B21" s="15">
        <v>13200000000</v>
      </c>
      <c r="C21" s="7">
        <f>[4]ประจำเดือนรวมเช็คไม่ต้องคีย์!L77</f>
        <v>813299951</v>
      </c>
      <c r="D21" s="16">
        <f>[4]ประจำเดือนรวมเช็คไม่ต้องคีย์!L79</f>
        <v>3483605970</v>
      </c>
      <c r="E21" s="8" t="str">
        <f t="shared" si="2"/>
        <v>-</v>
      </c>
      <c r="F21" s="17">
        <f t="shared" si="3"/>
        <v>9716394030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[4]ประจำเดือนรวมเช็คไม่ต้องคีย์!M77</f>
        <v>349813054.60000002</v>
      </c>
      <c r="D23" s="7">
        <f>[4]ประจำเดือนรวมเช็คไม่ต้องคีย์!M79</f>
        <v>1169727376.0599999</v>
      </c>
      <c r="E23" s="8" t="str">
        <f>IF(D23&gt;B23,"+","-")</f>
        <v>-</v>
      </c>
      <c r="F23" s="7">
        <f>ABS(D23-B23)</f>
        <v>2580272623.9400001</v>
      </c>
      <c r="G23" s="6"/>
    </row>
    <row r="24" spans="1:7" ht="23.25" x14ac:dyDescent="0.5">
      <c r="A24" s="7" t="s">
        <v>28</v>
      </c>
      <c r="B24" s="7">
        <v>4600000</v>
      </c>
      <c r="C24" s="7">
        <f>[4]ประจำเดือนรวมเช็คไม่ต้องคีย์!N77</f>
        <v>1027252.3</v>
      </c>
      <c r="D24" s="7">
        <f>[4]ประจำเดือนรวมเช็คไม่ต้องคีย์!N79</f>
        <v>2138407.08</v>
      </c>
      <c r="E24" s="8" t="str">
        <f>IF(D24&gt;B24,"+","-")</f>
        <v>-</v>
      </c>
      <c r="F24" s="7">
        <f>ABS(D24-B24)</f>
        <v>2461592.92</v>
      </c>
      <c r="G24" s="6"/>
    </row>
    <row r="25" spans="1:7" ht="23.25" x14ac:dyDescent="0.5">
      <c r="A25" s="7" t="s">
        <v>29</v>
      </c>
      <c r="B25" s="7">
        <v>400000</v>
      </c>
      <c r="C25" s="7">
        <f>[4]ประจำเดือนรวมเช็คไม่ต้องคีย์!O77</f>
        <v>0</v>
      </c>
      <c r="D25" s="7">
        <f>[4]ประจำเดือนรวมเช็คไม่ต้องคีย์!O79</f>
        <v>20100</v>
      </c>
      <c r="E25" s="8" t="str">
        <f>IF(D25&gt;B25,"+","-")</f>
        <v>-</v>
      </c>
      <c r="F25" s="7">
        <f>ABS(D25-B25)</f>
        <v>379900</v>
      </c>
      <c r="G25" s="6"/>
    </row>
    <row r="26" spans="1:7" ht="23.25" x14ac:dyDescent="0.5">
      <c r="A26" s="7" t="s">
        <v>30</v>
      </c>
      <c r="B26" s="7">
        <v>145000000</v>
      </c>
      <c r="C26" s="7">
        <f>[4]ประจำเดือนรวมเช็คไม่ต้องคีย์!P77</f>
        <v>2038850.02</v>
      </c>
      <c r="D26" s="7">
        <f>[4]ประจำเดือนรวมเช็คไม่ต้องคีย์!P79</f>
        <v>24493306.52</v>
      </c>
      <c r="E26" s="8" t="str">
        <f>IF(D26&gt;B26,"+","-")</f>
        <v>-</v>
      </c>
      <c r="F26" s="7">
        <f>ABS(D26-B26)</f>
        <v>120506693.48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5782568365.9300013</v>
      </c>
      <c r="D27" s="20">
        <f>SUM(D18:D26)</f>
        <v>23989159807.050003</v>
      </c>
      <c r="E27" s="12" t="str">
        <f t="shared" si="2"/>
        <v>-</v>
      </c>
      <c r="F27" s="11">
        <f t="shared" si="3"/>
        <v>39510840192.949997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5884040518.9800014</v>
      </c>
      <c r="D28" s="22">
        <f>+D16+D27</f>
        <v>24562020806.510002</v>
      </c>
      <c r="E28" s="23" t="str">
        <f>IF(D28&gt;B28,"+","-")</f>
        <v>-</v>
      </c>
      <c r="F28" s="22">
        <f>ABS(D28-B28)</f>
        <v>45937979193.489998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[4]ประจำเดือนรวมเช็คไม่ต้องคีย์!R77</f>
        <v>45354071.769999996</v>
      </c>
      <c r="D31" s="7">
        <f>[4]ประจำเดือนรวมเช็คไม่ต้องคีย์!R79</f>
        <v>164026809.54000002</v>
      </c>
      <c r="E31" s="8" t="str">
        <f t="shared" ref="E31:E37" si="4">IF(D31&gt;B31,"+","-")</f>
        <v>-</v>
      </c>
      <c r="F31" s="7">
        <f t="shared" ref="F31:F37" si="5">ABS(D31-B31)</f>
        <v>635973190.46000004</v>
      </c>
      <c r="G31" s="6"/>
    </row>
    <row r="32" spans="1:7" ht="23.25" x14ac:dyDescent="0.5">
      <c r="A32" s="7" t="s">
        <v>36</v>
      </c>
      <c r="B32" s="7">
        <v>42700000</v>
      </c>
      <c r="C32" s="7">
        <f>[4]ประจำเดือนรวมเช็คไม่ต้องคีย์!S77</f>
        <v>3062250</v>
      </c>
      <c r="D32" s="7">
        <f>[4]ประจำเดือนรวมเช็คไม่ต้องคีย์!S79</f>
        <v>11623946</v>
      </c>
      <c r="E32" s="8" t="str">
        <f t="shared" si="4"/>
        <v>-</v>
      </c>
      <c r="F32" s="7">
        <f t="shared" si="5"/>
        <v>31076054</v>
      </c>
      <c r="G32" s="6"/>
    </row>
    <row r="33" spans="1:7" ht="23.25" x14ac:dyDescent="0.5">
      <c r="A33" s="7" t="s">
        <v>37</v>
      </c>
      <c r="B33" s="7">
        <v>50000000</v>
      </c>
      <c r="C33" s="7">
        <f>[4]ประจำเดือนรวมเช็คไม่ต้องคีย์!T77</f>
        <v>1900060.75</v>
      </c>
      <c r="D33" s="7">
        <f>[4]ประจำเดือนรวมเช็คไม่ต้องคีย์!T79</f>
        <v>7882903.2300000004</v>
      </c>
      <c r="E33" s="8" t="str">
        <f t="shared" si="4"/>
        <v>-</v>
      </c>
      <c r="F33" s="7">
        <f t="shared" si="5"/>
        <v>42117096.769999996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[4]ประจำเดือนรวมเช็คไม่ต้องคีย์!U77</f>
        <v>3506894.01</v>
      </c>
      <c r="D34" s="7">
        <f>[4]ประจำเดือนรวมเช็คไม่ต้องคีย์!U79</f>
        <v>14851061.310000001</v>
      </c>
      <c r="E34" s="8" t="str">
        <f t="shared" si="4"/>
        <v>-</v>
      </c>
      <c r="F34" s="7">
        <f t="shared" si="5"/>
        <v>47148938.689999998</v>
      </c>
      <c r="G34" s="6"/>
    </row>
    <row r="35" spans="1:7" ht="23.25" x14ac:dyDescent="0.5">
      <c r="A35" s="7" t="s">
        <v>39</v>
      </c>
      <c r="B35" s="7">
        <v>10000</v>
      </c>
      <c r="C35" s="7">
        <f>[4]ประจำเดือนรวมเช็คไม่ต้องคีย์!V77</f>
        <v>0</v>
      </c>
      <c r="D35" s="7">
        <f>[4]ประจำเดือนรวมเช็คไม่ต้องคีย์!V79</f>
        <v>200</v>
      </c>
      <c r="E35" s="8" t="str">
        <f t="shared" si="4"/>
        <v>-</v>
      </c>
      <c r="F35" s="7">
        <f t="shared" si="5"/>
        <v>9800</v>
      </c>
      <c r="G35" s="6"/>
    </row>
    <row r="36" spans="1:7" ht="23.25" x14ac:dyDescent="0.5">
      <c r="A36" s="7" t="s">
        <v>40</v>
      </c>
      <c r="B36" s="7">
        <v>79000000</v>
      </c>
      <c r="C36" s="7">
        <f>[4]ประจำเดือนรวมเช็คไม่ต้องคีย์!W77</f>
        <v>1835250</v>
      </c>
      <c r="D36" s="7">
        <f>[4]ประจำเดือนรวมเช็คไม่ต้องคีย์!W79</f>
        <v>20438690</v>
      </c>
      <c r="E36" s="8" t="str">
        <f t="shared" si="4"/>
        <v>-</v>
      </c>
      <c r="F36" s="7">
        <f t="shared" si="5"/>
        <v>58561310</v>
      </c>
      <c r="G36" s="6"/>
    </row>
    <row r="37" spans="1:7" ht="23.25" x14ac:dyDescent="0.5">
      <c r="A37" s="7" t="s">
        <v>41</v>
      </c>
      <c r="B37" s="24">
        <v>900000</v>
      </c>
      <c r="C37" s="7">
        <f>+[4]ประจำเดือนรวมเช็คไม่ต้องคีย์!X77</f>
        <v>75335</v>
      </c>
      <c r="D37" s="7">
        <f>[4]ประจำเดือนรวมเช็คไม่ต้องคีย์!X79</f>
        <v>298721</v>
      </c>
      <c r="E37" s="8" t="str">
        <f t="shared" si="4"/>
        <v>-</v>
      </c>
      <c r="F37" s="7">
        <f t="shared" si="5"/>
        <v>601279</v>
      </c>
      <c r="G37" s="6"/>
    </row>
    <row r="38" spans="1:7" ht="23.25" x14ac:dyDescent="0.5">
      <c r="A38" s="7" t="s">
        <v>42</v>
      </c>
      <c r="B38" s="24">
        <v>13000000</v>
      </c>
      <c r="C38" s="7">
        <f>+[4]ประจำเดือนรวมเช็คไม่ต้องคีย์!Y77</f>
        <v>918250</v>
      </c>
      <c r="D38" s="7">
        <f>[4]ประจำเดือนรวมเช็คไม่ต้องคีย์!Y79</f>
        <v>3628400</v>
      </c>
      <c r="E38" s="8" t="str">
        <f>IF(D38&gt;B38,"+","-")</f>
        <v>-</v>
      </c>
      <c r="F38" s="7">
        <f>ABS(D38-B38)</f>
        <v>9371600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+[4]ประจำเดือนรวมเช็คไม่ต้องคีย์!Z77</f>
        <v>53000</v>
      </c>
      <c r="D39" s="7">
        <f>+[4]ประจำเดือนรวมเช็คไม่ต้องคีย์!Z79</f>
        <v>148250</v>
      </c>
      <c r="E39" s="8" t="str">
        <f t="shared" ref="E39:E55" si="6">IF(D39&gt;B39,"+","-")</f>
        <v>-</v>
      </c>
      <c r="F39" s="7">
        <f t="shared" ref="F39:F55" si="7">ABS(D39-B39)</f>
        <v>111750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+[4]ประจำเดือนรวมเช็คไม่ต้องคีย์!AA77</f>
        <v>6875</v>
      </c>
      <c r="D40" s="7">
        <f>+[4]ประจำเดือนรวมเช็คไม่ต้องคีย์!AA79</f>
        <v>22700</v>
      </c>
      <c r="E40" s="8" t="str">
        <f t="shared" si="6"/>
        <v>-</v>
      </c>
      <c r="F40" s="7">
        <f t="shared" si="7"/>
        <v>7300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+[4]ประจำเดือนรวมเช็คไม่ต้องคีย์!AB77</f>
        <v>0</v>
      </c>
      <c r="D41" s="7">
        <f>+[4]ประจำเดือนรวมเช็คไม่ต้องคีย์!AB79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+[4]ประจำเดือนรวมเช็คไม่ต้องคีย์!AC77</f>
        <v>0</v>
      </c>
      <c r="D42" s="7">
        <f>+[4]ประจำเดือนรวมเช็คไม่ต้องคีย์!AC79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+[4]ประจำเดือนรวมเช็คไม่ต้องคีย์!AD77</f>
        <v>0</v>
      </c>
      <c r="D50" s="7">
        <f>+[4]ประจำเดือนรวมเช็คไม่ต้องคีย์!AD79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+[4]ประจำเดือนรวมเช็คไม่ต้องคีย์!AE77</f>
        <v>0</v>
      </c>
      <c r="D51" s="7">
        <f>+[4]ประจำเดือนรวมเช็คไม่ต้องคีย์!AE79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+[4]ประจำเดือนรวมเช็คไม่ต้องคีย์!AF77</f>
        <v>9572400</v>
      </c>
      <c r="D52" s="7">
        <f>+[4]ประจำเดือนรวมเช็คไม่ต้องคีย์!AF79</f>
        <v>29170100</v>
      </c>
      <c r="E52" s="8" t="str">
        <f t="shared" si="6"/>
        <v>-</v>
      </c>
      <c r="F52" s="7">
        <f t="shared" si="7"/>
        <v>45829900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f>+[4]ประจำเดือนรวมเช็คไม่ต้องคีย์!AG77</f>
        <v>24936</v>
      </c>
      <c r="D53" s="7">
        <f>+[4]ประจำเดือนรวมเช็คไม่ต้องคีย์!AG79</f>
        <v>50057</v>
      </c>
      <c r="E53" s="8" t="str">
        <f>IF(D53&gt;B53,"+","-")</f>
        <v>-</v>
      </c>
      <c r="F53" s="7">
        <f>ABS(D53-B53)</f>
        <v>349943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+[4]ประจำเดือนรวมเช็คไม่ต้องคีย์!AH77</f>
        <v>0</v>
      </c>
      <c r="D54" s="7">
        <f>+[4]ประจำเดือนรวมเช็คไม่ต้องคีย์!AH79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66309322.529999994</v>
      </c>
      <c r="D55" s="11">
        <f>SUM(D31:D42)+SUM(D49:D54)</f>
        <v>252141838.08000001</v>
      </c>
      <c r="E55" s="12" t="str">
        <f t="shared" si="6"/>
        <v>-</v>
      </c>
      <c r="F55" s="11">
        <f t="shared" si="7"/>
        <v>2081858161.9200001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f>[4]ประจำเดือนรวมเช็คไม่ต้องคีย์!AI77</f>
        <v>309881</v>
      </c>
      <c r="D57" s="7">
        <f>[4]ประจำเดือนรวมเช็คไม่ต้องคีย์!AI79</f>
        <v>18254793.050000001</v>
      </c>
      <c r="E57" s="8" t="str">
        <f>IF(D57&gt;B57,"+","-")</f>
        <v>-</v>
      </c>
      <c r="F57" s="7">
        <f>ABS(D57-B57)</f>
        <v>107745206.95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[4]ประจำเดือนรวมเช็คไม่ต้องคีย์!AJ77</f>
        <v>47530</v>
      </c>
      <c r="D58" s="7">
        <f>[4]ประจำเดือนรวมเช็คไม่ต้องคีย์!AJ79</f>
        <v>2659055</v>
      </c>
      <c r="E58" s="8" t="str">
        <f t="shared" ref="E58:E63" si="8">IF(D58&gt;B58,"+","-")</f>
        <v>-</v>
      </c>
      <c r="F58" s="7">
        <f t="shared" ref="F58:F63" si="9">ABS(D58-B58)</f>
        <v>17340945</v>
      </c>
      <c r="G58" s="6"/>
    </row>
    <row r="59" spans="1:7" ht="23.25" x14ac:dyDescent="0.5">
      <c r="A59" s="7" t="s">
        <v>59</v>
      </c>
      <c r="B59" s="7">
        <v>200000</v>
      </c>
      <c r="C59" s="7">
        <f>[4]ประจำเดือนรวมเช็คไม่ต้องคีย์!AK77</f>
        <v>1875</v>
      </c>
      <c r="D59" s="7">
        <f>[4]ประจำเดือนรวมเช็คไม่ต้องคีย์!AK79</f>
        <v>62240</v>
      </c>
      <c r="E59" s="8" t="str">
        <f t="shared" si="8"/>
        <v>-</v>
      </c>
      <c r="F59" s="7">
        <f t="shared" si="9"/>
        <v>137760</v>
      </c>
      <c r="G59" s="6"/>
    </row>
    <row r="60" spans="1:7" ht="23.25" x14ac:dyDescent="0.5">
      <c r="A60" s="7" t="s">
        <v>60</v>
      </c>
      <c r="B60" s="7">
        <v>1800000</v>
      </c>
      <c r="C60" s="7">
        <f>[4]ประจำเดือนรวมเช็คไม่ต้องคีย์!AL77</f>
        <v>8000</v>
      </c>
      <c r="D60" s="7">
        <f>[4]ประจำเดือนรวมเช็คไม่ต้องคีย์!AL79</f>
        <v>268000</v>
      </c>
      <c r="E60" s="8" t="str">
        <f t="shared" si="8"/>
        <v>-</v>
      </c>
      <c r="F60" s="7">
        <f t="shared" si="9"/>
        <v>1532000</v>
      </c>
      <c r="G60" s="6"/>
    </row>
    <row r="61" spans="1:7" ht="23.25" x14ac:dyDescent="0.5">
      <c r="A61" s="7" t="s">
        <v>61</v>
      </c>
      <c r="B61" s="7">
        <v>300000</v>
      </c>
      <c r="C61" s="7">
        <f>[4]ประจำเดือนรวมเช็คไม่ต้องคีย์!AM77</f>
        <v>46000</v>
      </c>
      <c r="D61" s="7">
        <f>[4]ประจำเดือนรวมเช็คไม่ต้องคีย์!AM79</f>
        <v>169500</v>
      </c>
      <c r="E61" s="8" t="str">
        <f t="shared" si="8"/>
        <v>-</v>
      </c>
      <c r="F61" s="7">
        <f t="shared" si="9"/>
        <v>130500</v>
      </c>
      <c r="G61" s="6"/>
    </row>
    <row r="62" spans="1:7" ht="23.25" x14ac:dyDescent="0.5">
      <c r="A62" s="7" t="s">
        <v>62</v>
      </c>
      <c r="B62" s="7">
        <v>1000000</v>
      </c>
      <c r="C62" s="7">
        <f>+[4]ประจำเดือนรวมเช็คไม่ต้องคีย์!AN77</f>
        <v>7500</v>
      </c>
      <c r="D62" s="7">
        <f>[4]ประจำเดือนรวมเช็คไม่ต้องคีย์!AN79</f>
        <v>442200</v>
      </c>
      <c r="E62" s="8" t="str">
        <f t="shared" si="8"/>
        <v>-</v>
      </c>
      <c r="F62" s="7">
        <f t="shared" si="9"/>
        <v>557800</v>
      </c>
      <c r="G62" s="6"/>
    </row>
    <row r="63" spans="1:7" ht="23.25" x14ac:dyDescent="0.5">
      <c r="A63" s="7" t="s">
        <v>63</v>
      </c>
      <c r="B63" s="7">
        <v>10700000</v>
      </c>
      <c r="C63" s="7">
        <f>+[4]ประจำเดือนรวมเช็คไม่ต้องคีย์!AO77</f>
        <v>89160</v>
      </c>
      <c r="D63" s="7">
        <f>[4]ประจำเดือนรวมเช็คไม่ต้องคีย์!AO79</f>
        <v>2122894</v>
      </c>
      <c r="E63" s="8" t="str">
        <f t="shared" si="8"/>
        <v>-</v>
      </c>
      <c r="F63" s="7">
        <f t="shared" si="9"/>
        <v>8577106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509946</v>
      </c>
      <c r="D65" s="11">
        <f>SUM(D57:D63)</f>
        <v>23978682.050000001</v>
      </c>
      <c r="E65" s="12" t="str">
        <f>IF(D65&gt;B65,"+","-")</f>
        <v>-</v>
      </c>
      <c r="F65" s="11">
        <f>ABS(D65-B65)</f>
        <v>136021317.94999999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[4]ประจำเดือนรวมเช็คไม่ต้องคีย์!AP77</f>
        <v>6847373.0099999998</v>
      </c>
      <c r="D67" s="7">
        <f>[4]ประจำเดือนรวมเช็คไม่ต้องคีย์!AP79</f>
        <v>31267863.009999998</v>
      </c>
      <c r="E67" s="8" t="str">
        <f>IF(D67&gt;B67,"+","-")</f>
        <v>-</v>
      </c>
      <c r="F67" s="7">
        <f>ABS(D67-B67)</f>
        <v>68732136.99000001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6847373.0099999998</v>
      </c>
      <c r="D68" s="11">
        <f>D67</f>
        <v>31267863.009999998</v>
      </c>
      <c r="E68" s="12" t="str">
        <f t="shared" ref="E68:E82" si="10">IF(D68&gt;B68,"+","-")</f>
        <v>-</v>
      </c>
      <c r="F68" s="11">
        <f>ABS(D68-B68)</f>
        <v>68732136.99000001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[4]ประจำเดือนรวมเช็คไม่ต้องคีย์!AR77</f>
        <v>609321</v>
      </c>
      <c r="D70" s="7">
        <f>[4]ประจำเดือนรวมเช็คไม่ต้องคีย์!AR79</f>
        <v>4968294</v>
      </c>
      <c r="E70" s="8" t="str">
        <f t="shared" si="10"/>
        <v>-</v>
      </c>
      <c r="F70" s="7">
        <f t="shared" ref="F70:F82" si="11">ABS(D70-B70)</f>
        <v>7031706</v>
      </c>
      <c r="G70" s="6"/>
    </row>
    <row r="71" spans="1:7" ht="23.25" x14ac:dyDescent="0.5">
      <c r="A71" s="7" t="s">
        <v>71</v>
      </c>
      <c r="B71" s="7">
        <v>500000</v>
      </c>
      <c r="C71" s="7">
        <f>[4]ประจำเดือนรวมเช็คไม่ต้องคีย์!AS77</f>
        <v>13100</v>
      </c>
      <c r="D71" s="7">
        <f>[4]ประจำเดือนรวมเช็คไม่ต้องคีย์!AS79</f>
        <v>80640</v>
      </c>
      <c r="E71" s="8" t="str">
        <f t="shared" si="10"/>
        <v>-</v>
      </c>
      <c r="F71" s="7">
        <f t="shared" si="11"/>
        <v>419360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[4]ประจำเดือนรวมเช็คไม่ต้องคีย์!AT77</f>
        <v>480</v>
      </c>
      <c r="D72" s="7">
        <f>[4]ประจำเดือนรวมเช็คไม่ต้องคีย์!AT79</f>
        <v>125310</v>
      </c>
      <c r="E72" s="8" t="str">
        <f t="shared" si="10"/>
        <v>-</v>
      </c>
      <c r="F72" s="7">
        <f t="shared" si="11"/>
        <v>874690</v>
      </c>
      <c r="G72" s="6"/>
    </row>
    <row r="73" spans="1:7" ht="23.25" x14ac:dyDescent="0.5">
      <c r="A73" s="7" t="s">
        <v>73</v>
      </c>
      <c r="B73" s="7">
        <v>4000000</v>
      </c>
      <c r="C73" s="7">
        <f>[4]ประจำเดือนรวมเช็คไม่ต้องคีย์!AU77</f>
        <v>587211</v>
      </c>
      <c r="D73" s="7">
        <f>[4]ประจำเดือนรวมเช็คไม่ต้องคีย์!AU79</f>
        <v>1565404</v>
      </c>
      <c r="E73" s="8" t="str">
        <f t="shared" si="10"/>
        <v>-</v>
      </c>
      <c r="F73" s="7">
        <f t="shared" si="11"/>
        <v>2434596</v>
      </c>
      <c r="G73" s="6"/>
    </row>
    <row r="74" spans="1:7" ht="23.25" x14ac:dyDescent="0.5">
      <c r="A74" s="7" t="s">
        <v>74</v>
      </c>
      <c r="B74" s="7">
        <v>4000000</v>
      </c>
      <c r="C74" s="7">
        <f>[4]ประจำเดือนรวมเช็คไม่ต้องคีย์!AV77</f>
        <v>12000</v>
      </c>
      <c r="D74" s="7">
        <f>[4]ประจำเดือนรวมเช็คไม่ต้องคีย์!AV79</f>
        <v>151380</v>
      </c>
      <c r="E74" s="8" t="str">
        <f t="shared" si="10"/>
        <v>-</v>
      </c>
      <c r="F74" s="7">
        <f t="shared" si="11"/>
        <v>3848620</v>
      </c>
      <c r="G74" s="6"/>
    </row>
    <row r="75" spans="1:7" ht="23.25" x14ac:dyDescent="0.5">
      <c r="A75" s="7" t="s">
        <v>75</v>
      </c>
      <c r="B75" s="7">
        <v>100000</v>
      </c>
      <c r="C75" s="7">
        <f>[4]ประจำเดือนรวมเช็คไม่ต้องคีย์!AW77</f>
        <v>0</v>
      </c>
      <c r="D75" s="7">
        <f>[4]ประจำเดือนรวมเช็คไม่ต้องคีย์!AW79</f>
        <v>7200</v>
      </c>
      <c r="E75" s="8" t="str">
        <f t="shared" si="10"/>
        <v>-</v>
      </c>
      <c r="F75" s="7">
        <f t="shared" si="11"/>
        <v>92800</v>
      </c>
      <c r="G75" s="6"/>
    </row>
    <row r="76" spans="1:7" ht="23.25" x14ac:dyDescent="0.5">
      <c r="A76" s="7" t="s">
        <v>76</v>
      </c>
      <c r="B76" s="7">
        <v>6700000</v>
      </c>
      <c r="C76" s="7">
        <f>[4]ประจำเดือนรวมเช็คไม่ต้องคีย์!AX77</f>
        <v>176180</v>
      </c>
      <c r="D76" s="7">
        <f>[4]ประจำเดือนรวมเช็คไม่ต้องคีย์!AX79</f>
        <v>2224840</v>
      </c>
      <c r="E76" s="8" t="str">
        <f>IF(D76&gt;B76,"+","-")</f>
        <v>-</v>
      </c>
      <c r="F76" s="7">
        <f>ABS(D76-B76)</f>
        <v>4475160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[4]ประจำเดือนรวมเช็คไม่ต้องคีย์!AY77</f>
        <v>691440</v>
      </c>
      <c r="D77" s="7">
        <f>[4]ประจำเดือนรวมเช็คไม่ต้องคีย์!AY79</f>
        <v>3085855</v>
      </c>
      <c r="E77" s="8" t="str">
        <f>IF(D77&gt;B77,"+","-")</f>
        <v>-</v>
      </c>
      <c r="F77" s="7">
        <f>ABS(D77-B77)</f>
        <v>9914145</v>
      </c>
      <c r="G77" s="6"/>
    </row>
    <row r="78" spans="1:7" ht="23.25" x14ac:dyDescent="0.5">
      <c r="A78" s="7" t="s">
        <v>78</v>
      </c>
      <c r="B78" s="7">
        <v>20000</v>
      </c>
      <c r="C78" s="7">
        <f>[4]ประจำเดือนรวมเช็คไม่ต้องคีย์!AZ77</f>
        <v>0</v>
      </c>
      <c r="D78" s="7">
        <f>[4]ประจำเดือนรวมเช็คไม่ต้องคีย์!AZ79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[4]ประจำเดือนรวมเช็คไม่ต้องคีย์!BA77</f>
        <v>325560</v>
      </c>
      <c r="D79" s="7">
        <f>[4]ประจำเดือนรวมเช็คไม่ต้องคีย์!BA79</f>
        <v>1500420</v>
      </c>
      <c r="E79" s="8" t="str">
        <f t="shared" si="10"/>
        <v>-</v>
      </c>
      <c r="F79" s="7">
        <f t="shared" si="11"/>
        <v>12999580</v>
      </c>
      <c r="G79" s="6"/>
    </row>
    <row r="80" spans="1:7" ht="23.25" x14ac:dyDescent="0.5">
      <c r="A80" s="7" t="s">
        <v>80</v>
      </c>
      <c r="B80" s="7">
        <v>80000</v>
      </c>
      <c r="C80" s="7">
        <f>[4]ประจำเดือนรวมเช็คไม่ต้องคีย์!BB77</f>
        <v>5600</v>
      </c>
      <c r="D80" s="7">
        <f>[4]ประจำเดือนรวมเช็คไม่ต้องคีย์!BB79</f>
        <v>33440</v>
      </c>
      <c r="E80" s="8" t="str">
        <f t="shared" si="10"/>
        <v>-</v>
      </c>
      <c r="F80" s="7">
        <f t="shared" si="11"/>
        <v>46560</v>
      </c>
      <c r="G80" s="6"/>
    </row>
    <row r="81" spans="1:7" ht="23.25" x14ac:dyDescent="0.5">
      <c r="A81" s="7" t="s">
        <v>81</v>
      </c>
      <c r="B81" s="7">
        <v>100000</v>
      </c>
      <c r="C81" s="7">
        <f>+[4]ประจำเดือนรวมเช็คไม่ต้องคีย์!BC77</f>
        <v>2000</v>
      </c>
      <c r="D81" s="7">
        <f>[4]ประจำเดือนรวมเช็คไม่ต้องคีย์!BC79</f>
        <v>10992.5</v>
      </c>
      <c r="E81" s="8" t="str">
        <f t="shared" si="10"/>
        <v>-</v>
      </c>
      <c r="F81" s="7">
        <f t="shared" si="11"/>
        <v>89007.5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2422892</v>
      </c>
      <c r="D82" s="11">
        <f>SUM(D70:D81)</f>
        <v>13753775.5</v>
      </c>
      <c r="E82" s="12" t="str">
        <f t="shared" si="10"/>
        <v>-</v>
      </c>
      <c r="F82" s="11">
        <f t="shared" si="11"/>
        <v>42246224.5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76089533.539999992</v>
      </c>
      <c r="D83" s="22">
        <f>+D82+D68+D65+D55</f>
        <v>321142158.63999999</v>
      </c>
      <c r="E83" s="23" t="str">
        <f>IF(D83&gt;B83,"+","-")</f>
        <v>-</v>
      </c>
      <c r="F83" s="22">
        <f>ABS(D83-B83)</f>
        <v>2328857841.3600001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[4]ประจำเดือนรวมเช็คไม่ต้องคีย์!BE77</f>
        <v>10120491.9</v>
      </c>
      <c r="D94" s="7">
        <f>[4]ประจำเดือนรวมเช็คไม่ต้องคีย์!BE79</f>
        <v>47085036.289999999</v>
      </c>
      <c r="E94" s="8" t="str">
        <f>IF(D94&gt;B94,"+","-")</f>
        <v>-</v>
      </c>
      <c r="F94" s="7">
        <f>ABS(D94-B94)</f>
        <v>229914963.71000001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[4]ประจำเดือนรวมเช็คไม่ต้องคีย์!BF77</f>
        <v>0</v>
      </c>
      <c r="D95" s="7">
        <f>[4]ประจำเดือนรวมเช็คไม่ต้องคีย์!BF79</f>
        <v>11289037.5</v>
      </c>
      <c r="E95" s="8" t="str">
        <f>IF(D95&gt;B95,"+","-")</f>
        <v>-</v>
      </c>
      <c r="F95" s="7">
        <f>ABS(D95-B95)</f>
        <v>11675962.5</v>
      </c>
      <c r="G95" s="6"/>
    </row>
    <row r="96" spans="1:7" ht="23.25" x14ac:dyDescent="0.5">
      <c r="A96" s="18" t="s">
        <v>88</v>
      </c>
      <c r="B96" s="7">
        <v>800000000</v>
      </c>
      <c r="C96" s="7">
        <f>[4]ประจำเดือนรวมเช็คไม่ต้องคีย์!BG77</f>
        <v>65166960.989999987</v>
      </c>
      <c r="D96" s="7">
        <f>[4]ประจำเดือนรวมเช็คไม่ต้องคีย์!BG79</f>
        <v>206509514.73999998</v>
      </c>
      <c r="E96" s="8" t="str">
        <f>IF(D96&gt;B96,"+","-")</f>
        <v>-</v>
      </c>
      <c r="F96" s="7">
        <f>ABS(D96-B96)</f>
        <v>593490485.25999999</v>
      </c>
      <c r="G96" s="6"/>
    </row>
    <row r="97" spans="1:7" ht="23.25" x14ac:dyDescent="0.5">
      <c r="A97" s="18" t="s">
        <v>89</v>
      </c>
      <c r="B97" s="7">
        <v>35000</v>
      </c>
      <c r="C97" s="7">
        <f>[4]ประจำเดือนรวมเช็คไม่ต้องคีย์!BH77</f>
        <v>0</v>
      </c>
      <c r="D97" s="7">
        <f>[4]ประจำเดือนรวมเช็คไม่ต้องคีย์!BH79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75287452.889999986</v>
      </c>
      <c r="D98" s="11">
        <f>SUM(D94:D97)</f>
        <v>264883588.52999997</v>
      </c>
      <c r="E98" s="12" t="str">
        <f>IF(D98&gt;B98,"+","-")</f>
        <v>-</v>
      </c>
      <c r="F98" s="11">
        <f>ABS(D98-B98)</f>
        <v>835116411.47000003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[4]ประจำเดือนรวมเช็คไม่ต้องคีย์!BJ77</f>
        <v>0</v>
      </c>
      <c r="D101" s="7">
        <f>[4]ประจำเดือนรวมเช็คไม่ต้องคีย์!BJ79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[4]ประจำเดือนรวมเช็คไม่ต้องคีย์!BK77</f>
        <v>0</v>
      </c>
      <c r="D102" s="7">
        <f>[4]ประจำเดือนรวมเช็คไม่ต้องคีย์!BK79</f>
        <v>0</v>
      </c>
      <c r="E102" s="8" t="str">
        <f>IF(D102&gt;B102,"+","-")</f>
        <v>-</v>
      </c>
      <c r="F102" s="7">
        <f>ABS(D102-B102)</f>
        <v>1800000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0</v>
      </c>
      <c r="E104" s="23" t="str">
        <f>IF(D104&gt;B104,"+","-")</f>
        <v>-</v>
      </c>
      <c r="F104" s="22">
        <f>SUM(F101:F102)</f>
        <v>50000000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4"/>
      <c r="G105" s="6"/>
    </row>
    <row r="106" spans="1:7" ht="23.25" x14ac:dyDescent="0.5">
      <c r="A106" s="18" t="s">
        <v>98</v>
      </c>
      <c r="B106" s="7">
        <v>240000000</v>
      </c>
      <c r="C106" s="7">
        <f>[4]ประจำเดือนรวมเช็คไม่ต้องคีย์!BM77</f>
        <v>1033384.95</v>
      </c>
      <c r="D106" s="7">
        <f>[4]ประจำเดือนรวมเช็คไม่ต้องคีย์!BM79</f>
        <v>34581475.690000013</v>
      </c>
      <c r="E106" s="8" t="str">
        <f t="shared" ref="E106:E113" si="12">IF(D106&gt;B106,"+","-")</f>
        <v>-</v>
      </c>
      <c r="F106" s="7">
        <f t="shared" ref="F106:F113" si="13">ABS(D106-B106)</f>
        <v>205418524.31</v>
      </c>
      <c r="G106" s="6"/>
    </row>
    <row r="107" spans="1:7" ht="23.25" x14ac:dyDescent="0.5">
      <c r="A107" s="18" t="s">
        <v>99</v>
      </c>
      <c r="B107" s="7">
        <v>20000000</v>
      </c>
      <c r="C107" s="7">
        <f>[4]ประจำเดือนรวมเช็คไม่ต้องคีย์!BN77</f>
        <v>673000</v>
      </c>
      <c r="D107" s="7">
        <f>[4]ประจำเดือนรวมเช็คไม่ต้องคีย์!BN79</f>
        <v>2110500</v>
      </c>
      <c r="E107" s="8" t="str">
        <f t="shared" si="12"/>
        <v>-</v>
      </c>
      <c r="F107" s="7">
        <f t="shared" si="13"/>
        <v>17889500</v>
      </c>
      <c r="G107" s="6"/>
    </row>
    <row r="108" spans="1:7" ht="23.25" x14ac:dyDescent="0.5">
      <c r="A108" s="18" t="s">
        <v>100</v>
      </c>
      <c r="B108" s="7">
        <v>750000000</v>
      </c>
      <c r="C108" s="7">
        <f>+[4]ประจำเดือนรวมเช็คไม่ต้องคีย์!BO77</f>
        <v>5368981.2400000002</v>
      </c>
      <c r="D108" s="7">
        <f>+[4]ประจำเดือนรวมเช็คไม่ต้องคีย์!BO79</f>
        <v>43031896.43999999</v>
      </c>
      <c r="E108" s="8" t="str">
        <f>IF(D108&gt;B108,"+","-")</f>
        <v>-</v>
      </c>
      <c r="F108" s="7">
        <f>ABS(D108-B108)</f>
        <v>706968103.56000006</v>
      </c>
      <c r="G108" s="6"/>
    </row>
    <row r="109" spans="1:7" ht="23.25" x14ac:dyDescent="0.5">
      <c r="A109" s="18" t="s">
        <v>114</v>
      </c>
      <c r="B109" s="7">
        <v>70000000</v>
      </c>
      <c r="C109" s="7">
        <f>+[4]ประจำเดือนรวมเช็คไม่ต้องคีย์!BP77</f>
        <v>218009.60000000001</v>
      </c>
      <c r="D109" s="7">
        <f>+[4]ประจำเดือนรวมเช็คไม่ต้องคีย์!BP79</f>
        <v>1826088.9</v>
      </c>
      <c r="E109" s="8" t="str">
        <f t="shared" si="12"/>
        <v>-</v>
      </c>
      <c r="F109" s="7">
        <f t="shared" si="13"/>
        <v>68173911.099999994</v>
      </c>
      <c r="G109" s="6"/>
    </row>
    <row r="110" spans="1:7" ht="23.25" x14ac:dyDescent="0.5">
      <c r="A110" s="18" t="s">
        <v>112</v>
      </c>
      <c r="B110" s="7">
        <v>40000000</v>
      </c>
      <c r="C110" s="7">
        <f>+[4]ประจำเดือนรวมเช็คไม่ต้องคีย์!BQ77</f>
        <v>688735</v>
      </c>
      <c r="D110" s="7">
        <f>+[4]ประจำเดือนรวมเช็คไม่ต้องคีย์!BQ79</f>
        <v>7089337.9299999997</v>
      </c>
      <c r="E110" s="8" t="str">
        <f t="shared" si="12"/>
        <v>-</v>
      </c>
      <c r="F110" s="7">
        <f t="shared" si="13"/>
        <v>32910662.07</v>
      </c>
      <c r="G110" s="6"/>
    </row>
    <row r="111" spans="1:7" ht="23.25" x14ac:dyDescent="0.5">
      <c r="A111" s="18" t="s">
        <v>103</v>
      </c>
      <c r="B111" s="7">
        <v>80000000</v>
      </c>
      <c r="C111" s="7">
        <f>+[4]ประจำเดือนรวมเช็คไม่ต้องคีย์!BR77</f>
        <v>4271028.71</v>
      </c>
      <c r="D111" s="7">
        <f>+[4]ประจำเดือนรวมเช็คไม่ต้องคีย์!BR79</f>
        <v>27446727.340000004</v>
      </c>
      <c r="E111" s="8" t="str">
        <f>IF(D111&gt;B111,"+","-")</f>
        <v>-</v>
      </c>
      <c r="F111" s="7">
        <f>ABS(D111-B111)</f>
        <v>52553272.659999996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12253139.5</v>
      </c>
      <c r="D112" s="11">
        <f>SUM(D106:D111)</f>
        <v>116086026.30000001</v>
      </c>
      <c r="E112" s="12" t="str">
        <f t="shared" si="12"/>
        <v>-</v>
      </c>
      <c r="F112" s="11">
        <f t="shared" si="13"/>
        <v>1083913973.7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6047670644.9100018</v>
      </c>
      <c r="D113" s="11">
        <f>+D28+D83+D98+D104+D112</f>
        <v>25264132579.98</v>
      </c>
      <c r="E113" s="12" t="str">
        <f t="shared" si="12"/>
        <v>-</v>
      </c>
      <c r="F113" s="11">
        <f t="shared" si="13"/>
        <v>50235867420.020004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+[4]ประจำเดือนรวมเช็คไม่ต้องคีย์!BY77</f>
        <v>0</v>
      </c>
      <c r="D115" s="22">
        <f>[4]ประจำเดือนรวมเช็คไม่ต้องคีย์!BY79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6047670644.9100018</v>
      </c>
      <c r="D117" s="11">
        <f>+D113+D116</f>
        <v>25264132579.98</v>
      </c>
      <c r="E117" s="12" t="str">
        <f>IF(D117&gt;B117,"+","-")</f>
        <v>-</v>
      </c>
      <c r="F117" s="11">
        <f>ABS(D117-B117)</f>
        <v>50235867420.020004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topLeftCell="A104" workbookViewId="0">
      <selection activeCell="A118" sqref="A118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[5]ประจำเดือนรวมเช็คไม่ต้องคีย์!A2</f>
        <v>44228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[5]ประจำเดือนรวมเช็คไม่ต้องคีย์!B77</f>
        <v>711404.45</v>
      </c>
      <c r="D9" s="7">
        <f>[5]ประจำเดือนรวมเช็คไม่ต้องคีย์!B79</f>
        <v>11238264.049999999</v>
      </c>
      <c r="E9" s="8" t="str">
        <f>IF(D9&gt;B9,"+","-")</f>
        <v>+</v>
      </c>
      <c r="F9" s="7">
        <f>ABS(D9-B9)</f>
        <v>3238264.0499999989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[5]ประจำเดือนรวมเช็คไม่ต้องคีย์!C77</f>
        <v>45305878.619999997</v>
      </c>
      <c r="D10" s="7">
        <f>[5]ประจำเดือนรวมเช็คไม่ต้องคีย์!C79</f>
        <v>257773276.22</v>
      </c>
      <c r="E10" s="8" t="str">
        <f t="shared" ref="E10:E16" si="0">IF(D10&gt;B10,"+","-")</f>
        <v>-</v>
      </c>
      <c r="F10" s="7">
        <f t="shared" ref="F10:F16" si="1">ABS(D10-B10)</f>
        <v>342226723.77999997</v>
      </c>
      <c r="G10" s="6"/>
    </row>
    <row r="11" spans="1:7" ht="23.25" x14ac:dyDescent="0.5">
      <c r="A11" s="7" t="s">
        <v>15</v>
      </c>
      <c r="B11" s="7">
        <v>1000000000</v>
      </c>
      <c r="C11" s="7">
        <f>[5]ประจำเดือนรวมเช็คไม่ต้องคีย์!D77</f>
        <v>98788171.209999993</v>
      </c>
      <c r="D11" s="7">
        <f>[5]ประจำเดือนรวมเช็คไม่ต้องคีย์!D79</f>
        <v>173932876.40000001</v>
      </c>
      <c r="E11" s="8" t="str">
        <f t="shared" si="0"/>
        <v>-</v>
      </c>
      <c r="F11" s="7">
        <f t="shared" si="1"/>
        <v>826067123.60000002</v>
      </c>
      <c r="G11" s="6"/>
    </row>
    <row r="12" spans="1:7" ht="23.25" x14ac:dyDescent="0.5">
      <c r="A12" s="7" t="s">
        <v>16</v>
      </c>
      <c r="B12" s="7">
        <v>1000000</v>
      </c>
      <c r="C12" s="7">
        <f>[5]ประจำเดือนรวมเช็คไม่ต้องคีย์!E77</f>
        <v>54616</v>
      </c>
      <c r="D12" s="7">
        <f>[5]ประจำเดือนรวมเช็คไม่ต้องคีย์!E79</f>
        <v>300517</v>
      </c>
      <c r="E12" s="8" t="str">
        <f t="shared" si="0"/>
        <v>-</v>
      </c>
      <c r="F12" s="7">
        <f t="shared" si="1"/>
        <v>699483</v>
      </c>
      <c r="G12" s="6"/>
    </row>
    <row r="13" spans="1:7" ht="23.25" x14ac:dyDescent="0.5">
      <c r="A13" s="7" t="s">
        <v>17</v>
      </c>
      <c r="B13" s="7">
        <v>240000000</v>
      </c>
      <c r="C13" s="7">
        <f>[5]ประจำเดือนรวมเช็คไม่ต้องคีย์!F77</f>
        <v>13435461.24</v>
      </c>
      <c r="D13" s="7">
        <f>[5]ประจำเดือนรวมเช็คไม่ต้องคีย์!F79</f>
        <v>81285026.629999995</v>
      </c>
      <c r="E13" s="8" t="str">
        <f t="shared" si="0"/>
        <v>-</v>
      </c>
      <c r="F13" s="7">
        <f t="shared" si="1"/>
        <v>158714973.37</v>
      </c>
      <c r="G13" s="6"/>
    </row>
    <row r="14" spans="1:7" ht="23.25" x14ac:dyDescent="0.5">
      <c r="A14" s="7" t="s">
        <v>18</v>
      </c>
      <c r="B14" s="7">
        <v>36000000</v>
      </c>
      <c r="C14" s="7">
        <f>[5]ประจำเดือนรวมเช็คไม่ต้องคีย์!G77</f>
        <v>0</v>
      </c>
      <c r="D14" s="7">
        <f>[5]ประจำเดือนรวมเช็คไม่ต้องคีย์!G79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[5]ประจำเดือนรวมเช็คไม่ต้องคีย์!H77</f>
        <v>3549124.4799999991</v>
      </c>
      <c r="D15" s="7">
        <f>[5]ประจำเดือนรวมเช็คไม่ต้องคีย์!H79</f>
        <v>210175695.15999997</v>
      </c>
      <c r="E15" s="8" t="str">
        <f>IF(D15&gt;B15,"+","-")</f>
        <v>-</v>
      </c>
      <c r="F15" s="7">
        <f>ABS(D15-B15)</f>
        <v>4904824304.8400002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161844656</v>
      </c>
      <c r="D16" s="11">
        <f>SUM(D9:D15)</f>
        <v>734705655.45999992</v>
      </c>
      <c r="E16" s="12" t="str">
        <f t="shared" si="0"/>
        <v>-</v>
      </c>
      <c r="F16" s="11">
        <f t="shared" si="1"/>
        <v>6265294344.54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[5]ประจำเดือนรวมเช็คไม่ต้องคีย์!I77</f>
        <v>0</v>
      </c>
      <c r="D18" s="7">
        <f>[5]ประจำเดือนรวมเช็คไม่ต้องคีย์!I79</f>
        <v>9221248367.0300007</v>
      </c>
      <c r="E18" s="8" t="str">
        <f t="shared" ref="E18:E27" si="2">IF(D18&gt;B18,"+","-")</f>
        <v>-</v>
      </c>
      <c r="F18" s="7">
        <f t="shared" ref="F18:F27" si="3">ABS(D18-B18)</f>
        <v>18878751632.970001</v>
      </c>
      <c r="G18" s="6"/>
    </row>
    <row r="19" spans="1:7" ht="23.25" x14ac:dyDescent="0.5">
      <c r="A19" s="7" t="s">
        <v>23</v>
      </c>
      <c r="B19" s="13">
        <v>13700000000</v>
      </c>
      <c r="C19" s="7">
        <f>[5]ประจำเดือนรวมเช็คไม่ต้องคีย์!J77</f>
        <v>1268002765.4100001</v>
      </c>
      <c r="D19" s="7">
        <f>[5]ประจำเดือนรวมเช็คไม่ต้องคีย์!J79</f>
        <v>9660452301.1900005</v>
      </c>
      <c r="E19" s="14" t="str">
        <f t="shared" si="2"/>
        <v>-</v>
      </c>
      <c r="F19" s="7">
        <f t="shared" si="3"/>
        <v>4039547698.8099995</v>
      </c>
      <c r="G19" s="6"/>
    </row>
    <row r="20" spans="1:7" ht="23.25" x14ac:dyDescent="0.5">
      <c r="A20" s="7" t="s">
        <v>24</v>
      </c>
      <c r="B20" s="13">
        <v>4600000000</v>
      </c>
      <c r="C20" s="7">
        <f>[5]ประจำเดือนรวมเช็คไม่ต้องคีย์!K77</f>
        <v>0</v>
      </c>
      <c r="D20" s="7">
        <f>[5]ประจำเดือนรวมเช็คไม่ต้องคีย์!K79</f>
        <v>1695476744.5799999</v>
      </c>
      <c r="E20" s="8" t="str">
        <f t="shared" si="2"/>
        <v>-</v>
      </c>
      <c r="F20" s="7">
        <f t="shared" si="3"/>
        <v>2904523255.4200001</v>
      </c>
      <c r="G20" s="6"/>
    </row>
    <row r="21" spans="1:7" ht="23.25" x14ac:dyDescent="0.5">
      <c r="A21" s="7" t="s">
        <v>25</v>
      </c>
      <c r="B21" s="15">
        <v>13200000000</v>
      </c>
      <c r="C21" s="7">
        <f>[5]ประจำเดือนรวมเช็คไม่ต้องคีย์!L77</f>
        <v>1178134681</v>
      </c>
      <c r="D21" s="16">
        <f>[5]ประจำเดือนรวมเช็คไม่ต้องคีย์!L79</f>
        <v>4661740651</v>
      </c>
      <c r="E21" s="8" t="str">
        <f t="shared" si="2"/>
        <v>-</v>
      </c>
      <c r="F21" s="17">
        <f t="shared" si="3"/>
        <v>8538259349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[5]ประจำเดือนรวมเช็คไม่ต้องคีย์!M77</f>
        <v>44561041.340000004</v>
      </c>
      <c r="D23" s="7">
        <f>[5]ประจำเดือนรวมเช็คไม่ต้องคีย์!M79</f>
        <v>1214288417.3999999</v>
      </c>
      <c r="E23" s="8" t="str">
        <f>IF(D23&gt;B23,"+","-")</f>
        <v>-</v>
      </c>
      <c r="F23" s="7">
        <f>ABS(D23-B23)</f>
        <v>2535711582.6000004</v>
      </c>
      <c r="G23" s="6"/>
    </row>
    <row r="24" spans="1:7" ht="23.25" x14ac:dyDescent="0.5">
      <c r="A24" s="7" t="s">
        <v>28</v>
      </c>
      <c r="B24" s="7">
        <v>4600000</v>
      </c>
      <c r="C24" s="7">
        <f>[5]ประจำเดือนรวมเช็คไม่ต้องคีย์!N77</f>
        <v>293522</v>
      </c>
      <c r="D24" s="7">
        <f>[5]ประจำเดือนรวมเช็คไม่ต้องคีย์!N79</f>
        <v>2431929.08</v>
      </c>
      <c r="E24" s="8" t="str">
        <f>IF(D24&gt;B24,"+","-")</f>
        <v>-</v>
      </c>
      <c r="F24" s="7">
        <f>ABS(D24-B24)</f>
        <v>2168070.92</v>
      </c>
      <c r="G24" s="6"/>
    </row>
    <row r="25" spans="1:7" ht="23.25" x14ac:dyDescent="0.5">
      <c r="A25" s="7" t="s">
        <v>29</v>
      </c>
      <c r="B25" s="7">
        <v>400000</v>
      </c>
      <c r="C25" s="7">
        <f>[5]ประจำเดือนรวมเช็คไม่ต้องคีย์!O77</f>
        <v>0</v>
      </c>
      <c r="D25" s="7">
        <f>[5]ประจำเดือนรวมเช็คไม่ต้องคีย์!O79</f>
        <v>20100</v>
      </c>
      <c r="E25" s="8" t="str">
        <f>IF(D25&gt;B25,"+","-")</f>
        <v>-</v>
      </c>
      <c r="F25" s="7">
        <f>ABS(D25-B25)</f>
        <v>379900</v>
      </c>
      <c r="G25" s="6"/>
    </row>
    <row r="26" spans="1:7" ht="23.25" x14ac:dyDescent="0.5">
      <c r="A26" s="7" t="s">
        <v>30</v>
      </c>
      <c r="B26" s="7">
        <v>145000000</v>
      </c>
      <c r="C26" s="7">
        <f>[5]ประจำเดือนรวมเช็คไม่ต้องคีย์!P77</f>
        <v>5041600</v>
      </c>
      <c r="D26" s="7">
        <f>[5]ประจำเดือนรวมเช็คไม่ต้องคีย์!P79</f>
        <v>29534906.52</v>
      </c>
      <c r="E26" s="8" t="str">
        <f>IF(D26&gt;B26,"+","-")</f>
        <v>-</v>
      </c>
      <c r="F26" s="7">
        <f>ABS(D26-B26)</f>
        <v>115465093.48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2496033609.75</v>
      </c>
      <c r="D27" s="20">
        <f>SUM(D18:D26)</f>
        <v>26485193416.800007</v>
      </c>
      <c r="E27" s="12" t="str">
        <f t="shared" si="2"/>
        <v>-</v>
      </c>
      <c r="F27" s="11">
        <f t="shared" si="3"/>
        <v>37014806583.199997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2657878265.75</v>
      </c>
      <c r="D28" s="22">
        <f>+D16+D27</f>
        <v>27219899072.260006</v>
      </c>
      <c r="E28" s="23" t="str">
        <f>IF(D28&gt;B28,"+","-")</f>
        <v>-</v>
      </c>
      <c r="F28" s="22">
        <f>ABS(D28-B28)</f>
        <v>43280100927.73999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[5]ประจำเดือนรวมเช็คไม่ต้องคีย์!R77</f>
        <v>42371963.260000005</v>
      </c>
      <c r="D31" s="7">
        <f>[5]ประจำเดือนรวมเช็คไม่ต้องคีย์!R79</f>
        <v>206398772.80000001</v>
      </c>
      <c r="E31" s="8" t="str">
        <f t="shared" ref="E31:E37" si="4">IF(D31&gt;B31,"+","-")</f>
        <v>-</v>
      </c>
      <c r="F31" s="7">
        <f t="shared" ref="F31:F37" si="5">ABS(D31-B31)</f>
        <v>593601227.20000005</v>
      </c>
      <c r="G31" s="6"/>
    </row>
    <row r="32" spans="1:7" ht="23.25" x14ac:dyDescent="0.5">
      <c r="A32" s="7" t="s">
        <v>36</v>
      </c>
      <c r="B32" s="7">
        <v>42700000</v>
      </c>
      <c r="C32" s="7">
        <f>[5]ประจำเดือนรวมเช็คไม่ต้องคีย์!S77</f>
        <v>2636510</v>
      </c>
      <c r="D32" s="7">
        <f>[5]ประจำเดือนรวมเช็คไม่ต้องคีย์!S79</f>
        <v>14260456</v>
      </c>
      <c r="E32" s="8" t="str">
        <f t="shared" si="4"/>
        <v>-</v>
      </c>
      <c r="F32" s="7">
        <f t="shared" si="5"/>
        <v>28439544</v>
      </c>
      <c r="G32" s="6"/>
    </row>
    <row r="33" spans="1:7" ht="23.25" x14ac:dyDescent="0.5">
      <c r="A33" s="7" t="s">
        <v>37</v>
      </c>
      <c r="B33" s="7">
        <v>50000000</v>
      </c>
      <c r="C33" s="7">
        <f>[5]ประจำเดือนรวมเช็คไม่ต้องคีย์!T77</f>
        <v>1961448.6</v>
      </c>
      <c r="D33" s="7">
        <f>[5]ประจำเดือนรวมเช็คไม่ต้องคีย์!T79</f>
        <v>9844351.8300000001</v>
      </c>
      <c r="E33" s="8" t="str">
        <f t="shared" si="4"/>
        <v>-</v>
      </c>
      <c r="F33" s="7">
        <f t="shared" si="5"/>
        <v>40155648.170000002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[5]ประจำเดือนรวมเช็คไม่ต้องคีย์!U77</f>
        <v>3367638.39</v>
      </c>
      <c r="D34" s="7">
        <f>[5]ประจำเดือนรวมเช็คไม่ต้องคีย์!U79</f>
        <v>18218699.699999999</v>
      </c>
      <c r="E34" s="8" t="str">
        <f t="shared" si="4"/>
        <v>-</v>
      </c>
      <c r="F34" s="7">
        <f t="shared" si="5"/>
        <v>43781300.299999997</v>
      </c>
      <c r="G34" s="6"/>
    </row>
    <row r="35" spans="1:7" ht="23.25" x14ac:dyDescent="0.5">
      <c r="A35" s="7" t="s">
        <v>39</v>
      </c>
      <c r="B35" s="7">
        <v>10000</v>
      </c>
      <c r="C35" s="7">
        <f>[5]ประจำเดือนรวมเช็คไม่ต้องคีย์!V77</f>
        <v>200</v>
      </c>
      <c r="D35" s="7">
        <f>[5]ประจำเดือนรวมเช็คไม่ต้องคีย์!V79</f>
        <v>400</v>
      </c>
      <c r="E35" s="8" t="str">
        <f t="shared" si="4"/>
        <v>-</v>
      </c>
      <c r="F35" s="7">
        <f t="shared" si="5"/>
        <v>9600</v>
      </c>
      <c r="G35" s="6"/>
    </row>
    <row r="36" spans="1:7" ht="23.25" x14ac:dyDescent="0.5">
      <c r="A36" s="7" t="s">
        <v>40</v>
      </c>
      <c r="B36" s="7">
        <v>79000000</v>
      </c>
      <c r="C36" s="7">
        <f>[5]ประจำเดือนรวมเช็คไม่ต้องคีย์!W77</f>
        <v>275777</v>
      </c>
      <c r="D36" s="7">
        <f>[5]ประจำเดือนรวมเช็คไม่ต้องคีย์!W79</f>
        <v>20714467</v>
      </c>
      <c r="E36" s="8" t="str">
        <f t="shared" si="4"/>
        <v>-</v>
      </c>
      <c r="F36" s="7">
        <f t="shared" si="5"/>
        <v>58285533</v>
      </c>
      <c r="G36" s="6"/>
    </row>
    <row r="37" spans="1:7" ht="23.25" x14ac:dyDescent="0.5">
      <c r="A37" s="7" t="s">
        <v>41</v>
      </c>
      <c r="B37" s="24">
        <v>900000</v>
      </c>
      <c r="C37" s="7">
        <f>+[5]ประจำเดือนรวมเช็คไม่ต้องคีย์!X77</f>
        <v>76783</v>
      </c>
      <c r="D37" s="7">
        <f>[5]ประจำเดือนรวมเช็คไม่ต้องคีย์!X79</f>
        <v>375504</v>
      </c>
      <c r="E37" s="8" t="str">
        <f t="shared" si="4"/>
        <v>-</v>
      </c>
      <c r="F37" s="7">
        <f t="shared" si="5"/>
        <v>524496</v>
      </c>
      <c r="G37" s="6"/>
    </row>
    <row r="38" spans="1:7" ht="23.25" x14ac:dyDescent="0.5">
      <c r="A38" s="7" t="s">
        <v>42</v>
      </c>
      <c r="B38" s="24">
        <v>13000000</v>
      </c>
      <c r="C38" s="7">
        <f>+[5]ประจำเดือนรวมเช็คไม่ต้องคีย์!Y77</f>
        <v>781450</v>
      </c>
      <c r="D38" s="7">
        <f>[5]ประจำเดือนรวมเช็คไม่ต้องคีย์!Y79</f>
        <v>4409850</v>
      </c>
      <c r="E38" s="8" t="str">
        <f>IF(D38&gt;B38,"+","-")</f>
        <v>-</v>
      </c>
      <c r="F38" s="7">
        <f>ABS(D38-B38)</f>
        <v>8590150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+[5]ประจำเดือนรวมเช็คไม่ต้องคีย์!Z77</f>
        <v>21000</v>
      </c>
      <c r="D39" s="7">
        <f>+[5]ประจำเดือนรวมเช็คไม่ต้องคีย์!Z79</f>
        <v>169250</v>
      </c>
      <c r="E39" s="8" t="str">
        <f t="shared" ref="E39:E55" si="6">IF(D39&gt;B39,"+","-")</f>
        <v>-</v>
      </c>
      <c r="F39" s="7">
        <f t="shared" ref="F39:F55" si="7">ABS(D39-B39)</f>
        <v>90750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+[5]ประจำเดือนรวมเช็คไม่ต้องคีย์!AA77</f>
        <v>0</v>
      </c>
      <c r="D40" s="7">
        <f>+[5]ประจำเดือนรวมเช็คไม่ต้องคีย์!AA79</f>
        <v>22700</v>
      </c>
      <c r="E40" s="8" t="str">
        <f t="shared" si="6"/>
        <v>-</v>
      </c>
      <c r="F40" s="7">
        <f t="shared" si="7"/>
        <v>7300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+[5]ประจำเดือนรวมเช็คไม่ต้องคีย์!AB77</f>
        <v>0</v>
      </c>
      <c r="D41" s="7">
        <f>+[5]ประจำเดือนรวมเช็คไม่ต้องคีย์!AB79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+[5]ประจำเดือนรวมเช็คไม่ต้องคีย์!AC77</f>
        <v>0</v>
      </c>
      <c r="D42" s="7">
        <f>+[5]ประจำเดือนรวมเช็คไม่ต้องคีย์!AC79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+[5]ประจำเดือนรวมเช็คไม่ต้องคีย์!AD77</f>
        <v>0</v>
      </c>
      <c r="D50" s="7">
        <f>+[5]ประจำเดือนรวมเช็คไม่ต้องคีย์!AD79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+[5]ประจำเดือนรวมเช็คไม่ต้องคีย์!AE77</f>
        <v>0</v>
      </c>
      <c r="D51" s="7">
        <f>+[5]ประจำเดือนรวมเช็คไม่ต้องคีย์!AE79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+[5]ประจำเดือนรวมเช็คไม่ต้องคีย์!AF77</f>
        <v>7818300</v>
      </c>
      <c r="D52" s="7">
        <f>+[5]ประจำเดือนรวมเช็คไม่ต้องคีย์!AF79</f>
        <v>36988400</v>
      </c>
      <c r="E52" s="8" t="str">
        <f t="shared" si="6"/>
        <v>-</v>
      </c>
      <c r="F52" s="7">
        <f t="shared" si="7"/>
        <v>38011600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f>+[5]ประจำเดือนรวมเช็คไม่ต้องคีย์!AG77</f>
        <v>15711.25</v>
      </c>
      <c r="D53" s="7">
        <f>+[5]ประจำเดือนรวมเช็คไม่ต้องคีย์!AG79</f>
        <v>65768.25</v>
      </c>
      <c r="E53" s="8" t="str">
        <f>IF(D53&gt;B53,"+","-")</f>
        <v>-</v>
      </c>
      <c r="F53" s="7">
        <f>ABS(D53-B53)</f>
        <v>334231.75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+[5]ประจำเดือนรวมเช็คไม่ต้องคีย์!AH77</f>
        <v>0</v>
      </c>
      <c r="D54" s="7">
        <f>+[5]ประจำเดือนรวมเช็คไม่ต้องคีย์!AH79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59326781.500000007</v>
      </c>
      <c r="D55" s="11">
        <f>SUM(D31:D42)+SUM(D49:D54)</f>
        <v>311468619.58000004</v>
      </c>
      <c r="E55" s="12" t="str">
        <f t="shared" si="6"/>
        <v>-</v>
      </c>
      <c r="F55" s="11">
        <f t="shared" si="7"/>
        <v>2022531380.4200001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f>[5]ประจำเดือนรวมเช็คไม่ต้องคีย์!AI77</f>
        <v>350070</v>
      </c>
      <c r="D57" s="7">
        <f>[5]ประจำเดือนรวมเช็คไม่ต้องคีย์!AI79</f>
        <v>18604863.050000001</v>
      </c>
      <c r="E57" s="8" t="str">
        <f>IF(D57&gt;B57,"+","-")</f>
        <v>-</v>
      </c>
      <c r="F57" s="7">
        <f>ABS(D57-B57)</f>
        <v>107395136.95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[5]ประจำเดือนรวมเช็คไม่ต้องคีย์!AJ77</f>
        <v>60230</v>
      </c>
      <c r="D58" s="7">
        <f>[5]ประจำเดือนรวมเช็คไม่ต้องคีย์!AJ79</f>
        <v>2719285</v>
      </c>
      <c r="E58" s="8" t="str">
        <f t="shared" ref="E58:E63" si="8">IF(D58&gt;B58,"+","-")</f>
        <v>-</v>
      </c>
      <c r="F58" s="7">
        <f t="shared" ref="F58:F63" si="9">ABS(D58-B58)</f>
        <v>17280715</v>
      </c>
      <c r="G58" s="6"/>
    </row>
    <row r="59" spans="1:7" ht="23.25" x14ac:dyDescent="0.5">
      <c r="A59" s="7" t="s">
        <v>59</v>
      </c>
      <c r="B59" s="7">
        <v>200000</v>
      </c>
      <c r="C59" s="7">
        <f>[5]ประจำเดือนรวมเช็คไม่ต้องคีย์!AK77</f>
        <v>4780</v>
      </c>
      <c r="D59" s="7">
        <f>[5]ประจำเดือนรวมเช็คไม่ต้องคีย์!AK79</f>
        <v>67020</v>
      </c>
      <c r="E59" s="8" t="str">
        <f t="shared" si="8"/>
        <v>-</v>
      </c>
      <c r="F59" s="7">
        <f t="shared" si="9"/>
        <v>132980</v>
      </c>
      <c r="G59" s="6"/>
    </row>
    <row r="60" spans="1:7" ht="23.25" x14ac:dyDescent="0.5">
      <c r="A60" s="7" t="s">
        <v>60</v>
      </c>
      <c r="B60" s="7">
        <v>1800000</v>
      </c>
      <c r="C60" s="7">
        <f>[5]ประจำเดือนรวมเช็คไม่ต้องคีย์!AL77</f>
        <v>6000</v>
      </c>
      <c r="D60" s="7">
        <f>[5]ประจำเดือนรวมเช็คไม่ต้องคีย์!AL79</f>
        <v>274000</v>
      </c>
      <c r="E60" s="8" t="str">
        <f t="shared" si="8"/>
        <v>-</v>
      </c>
      <c r="F60" s="7">
        <f t="shared" si="9"/>
        <v>1526000</v>
      </c>
      <c r="G60" s="6"/>
    </row>
    <row r="61" spans="1:7" ht="23.25" x14ac:dyDescent="0.5">
      <c r="A61" s="7" t="s">
        <v>61</v>
      </c>
      <c r="B61" s="7">
        <v>300000</v>
      </c>
      <c r="C61" s="7">
        <f>[5]ประจำเดือนรวมเช็คไม่ต้องคีย์!AM77</f>
        <v>7500</v>
      </c>
      <c r="D61" s="7">
        <f>[5]ประจำเดือนรวมเช็คไม่ต้องคีย์!AM79</f>
        <v>177000</v>
      </c>
      <c r="E61" s="8" t="str">
        <f t="shared" si="8"/>
        <v>-</v>
      </c>
      <c r="F61" s="7">
        <f t="shared" si="9"/>
        <v>123000</v>
      </c>
      <c r="G61" s="6"/>
    </row>
    <row r="62" spans="1:7" ht="23.25" x14ac:dyDescent="0.5">
      <c r="A62" s="7" t="s">
        <v>62</v>
      </c>
      <c r="B62" s="7">
        <v>1000000</v>
      </c>
      <c r="C62" s="7">
        <f>+[5]ประจำเดือนรวมเช็คไม่ต้องคีย์!AN77</f>
        <v>13900</v>
      </c>
      <c r="D62" s="7">
        <f>[5]ประจำเดือนรวมเช็คไม่ต้องคีย์!AN79</f>
        <v>456100</v>
      </c>
      <c r="E62" s="8" t="str">
        <f t="shared" si="8"/>
        <v>-</v>
      </c>
      <c r="F62" s="7">
        <f t="shared" si="9"/>
        <v>543900</v>
      </c>
      <c r="G62" s="6"/>
    </row>
    <row r="63" spans="1:7" ht="23.25" x14ac:dyDescent="0.5">
      <c r="A63" s="7" t="s">
        <v>63</v>
      </c>
      <c r="B63" s="7">
        <v>10700000</v>
      </c>
      <c r="C63" s="7">
        <f>+[5]ประจำเดือนรวมเช็คไม่ต้องคีย์!AO77</f>
        <v>115470</v>
      </c>
      <c r="D63" s="7">
        <f>[5]ประจำเดือนรวมเช็คไม่ต้องคีย์!AO79</f>
        <v>2238364</v>
      </c>
      <c r="E63" s="8" t="str">
        <f t="shared" si="8"/>
        <v>-</v>
      </c>
      <c r="F63" s="7">
        <f t="shared" si="9"/>
        <v>8461636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557950</v>
      </c>
      <c r="D65" s="11">
        <f>SUM(D57:D63)</f>
        <v>24536632.050000001</v>
      </c>
      <c r="E65" s="12" t="str">
        <f>IF(D65&gt;B65,"+","-")</f>
        <v>-</v>
      </c>
      <c r="F65" s="11">
        <f>ABS(D65-B65)</f>
        <v>135463367.94999999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[5]ประจำเดือนรวมเช็คไม่ต้องคีย์!AP77</f>
        <v>6786660</v>
      </c>
      <c r="D67" s="7">
        <f>[5]ประจำเดือนรวมเช็คไม่ต้องคีย์!AP79</f>
        <v>38054523.010000005</v>
      </c>
      <c r="E67" s="8" t="str">
        <f>IF(D67&gt;B67,"+","-")</f>
        <v>-</v>
      </c>
      <c r="F67" s="7">
        <f>ABS(D67-B67)</f>
        <v>61945476.989999995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6786660</v>
      </c>
      <c r="D68" s="11">
        <f>D67</f>
        <v>38054523.010000005</v>
      </c>
      <c r="E68" s="12" t="str">
        <f t="shared" ref="E68:E82" si="10">IF(D68&gt;B68,"+","-")</f>
        <v>-</v>
      </c>
      <c r="F68" s="11">
        <f>ABS(D68-B68)</f>
        <v>61945476.989999995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[5]ประจำเดือนรวมเช็คไม่ต้องคีย์!AR77</f>
        <v>65727</v>
      </c>
      <c r="D70" s="7">
        <f>[5]ประจำเดือนรวมเช็คไม่ต้องคีย์!AR79</f>
        <v>5034021</v>
      </c>
      <c r="E70" s="8" t="str">
        <f t="shared" si="10"/>
        <v>-</v>
      </c>
      <c r="F70" s="7">
        <f t="shared" ref="F70:F82" si="11">ABS(D70-B70)</f>
        <v>6965979</v>
      </c>
      <c r="G70" s="6"/>
    </row>
    <row r="71" spans="1:7" ht="23.25" x14ac:dyDescent="0.5">
      <c r="A71" s="7" t="s">
        <v>71</v>
      </c>
      <c r="B71" s="7">
        <v>500000</v>
      </c>
      <c r="C71" s="7">
        <f>[5]ประจำเดือนรวมเช็คไม่ต้องคีย์!AS77</f>
        <v>36650</v>
      </c>
      <c r="D71" s="7">
        <f>[5]ประจำเดือนรวมเช็คไม่ต้องคีย์!AS79</f>
        <v>117290</v>
      </c>
      <c r="E71" s="8" t="str">
        <f t="shared" si="10"/>
        <v>-</v>
      </c>
      <c r="F71" s="7">
        <f t="shared" si="11"/>
        <v>382710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[5]ประจำเดือนรวมเช็คไม่ต้องคีย์!AT77</f>
        <v>19730</v>
      </c>
      <c r="D72" s="7">
        <f>[5]ประจำเดือนรวมเช็คไม่ต้องคีย์!AT79</f>
        <v>145040</v>
      </c>
      <c r="E72" s="8" t="str">
        <f t="shared" si="10"/>
        <v>-</v>
      </c>
      <c r="F72" s="7">
        <f t="shared" si="11"/>
        <v>854960</v>
      </c>
      <c r="G72" s="6"/>
    </row>
    <row r="73" spans="1:7" ht="23.25" x14ac:dyDescent="0.5">
      <c r="A73" s="7" t="s">
        <v>73</v>
      </c>
      <c r="B73" s="7">
        <v>4000000</v>
      </c>
      <c r="C73" s="7">
        <f>[5]ประจำเดือนรวมเช็คไม่ต้องคีย์!AU77</f>
        <v>174748</v>
      </c>
      <c r="D73" s="7">
        <f>[5]ประจำเดือนรวมเช็คไม่ต้องคีย์!AU79</f>
        <v>1740152</v>
      </c>
      <c r="E73" s="8" t="str">
        <f t="shared" si="10"/>
        <v>-</v>
      </c>
      <c r="F73" s="7">
        <f t="shared" si="11"/>
        <v>2259848</v>
      </c>
      <c r="G73" s="6"/>
    </row>
    <row r="74" spans="1:7" ht="23.25" x14ac:dyDescent="0.5">
      <c r="A74" s="7" t="s">
        <v>74</v>
      </c>
      <c r="B74" s="7">
        <v>4000000</v>
      </c>
      <c r="C74" s="7">
        <f>[5]ประจำเดือนรวมเช็คไม่ต้องคีย์!AV77</f>
        <v>21000</v>
      </c>
      <c r="D74" s="7">
        <f>[5]ประจำเดือนรวมเช็คไม่ต้องคีย์!AV79</f>
        <v>172380</v>
      </c>
      <c r="E74" s="8" t="str">
        <f t="shared" si="10"/>
        <v>-</v>
      </c>
      <c r="F74" s="7">
        <f t="shared" si="11"/>
        <v>3827620</v>
      </c>
      <c r="G74" s="6"/>
    </row>
    <row r="75" spans="1:7" ht="23.25" x14ac:dyDescent="0.5">
      <c r="A75" s="7" t="s">
        <v>75</v>
      </c>
      <c r="B75" s="7">
        <v>100000</v>
      </c>
      <c r="C75" s="7">
        <f>[5]ประจำเดือนรวมเช็คไม่ต้องคีย์!AW77</f>
        <v>0</v>
      </c>
      <c r="D75" s="7">
        <f>[5]ประจำเดือนรวมเช็คไม่ต้องคีย์!AW79</f>
        <v>7200</v>
      </c>
      <c r="E75" s="8" t="str">
        <f t="shared" si="10"/>
        <v>-</v>
      </c>
      <c r="F75" s="7">
        <f t="shared" si="11"/>
        <v>92800</v>
      </c>
      <c r="G75" s="6"/>
    </row>
    <row r="76" spans="1:7" ht="23.25" x14ac:dyDescent="0.5">
      <c r="A76" s="7" t="s">
        <v>76</v>
      </c>
      <c r="B76" s="7">
        <v>6700000</v>
      </c>
      <c r="C76" s="7">
        <f>[5]ประจำเดือนรวมเช็คไม่ต้องคีย์!AX77</f>
        <v>188550</v>
      </c>
      <c r="D76" s="7">
        <f>[5]ประจำเดือนรวมเช็คไม่ต้องคีย์!AX79</f>
        <v>2413390</v>
      </c>
      <c r="E76" s="8" t="str">
        <f>IF(D76&gt;B76,"+","-")</f>
        <v>-</v>
      </c>
      <c r="F76" s="7">
        <f>ABS(D76-B76)</f>
        <v>4286610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[5]ประจำเดือนรวมเช็คไม่ต้องคีย์!AY77</f>
        <v>816940</v>
      </c>
      <c r="D77" s="7">
        <f>[5]ประจำเดือนรวมเช็คไม่ต้องคีย์!AY79</f>
        <v>3902795</v>
      </c>
      <c r="E77" s="8" t="str">
        <f>IF(D77&gt;B77,"+","-")</f>
        <v>-</v>
      </c>
      <c r="F77" s="7">
        <f>ABS(D77-B77)</f>
        <v>9097205</v>
      </c>
      <c r="G77" s="6"/>
    </row>
    <row r="78" spans="1:7" ht="23.25" x14ac:dyDescent="0.5">
      <c r="A78" s="7" t="s">
        <v>78</v>
      </c>
      <c r="B78" s="7">
        <v>20000</v>
      </c>
      <c r="C78" s="7">
        <f>[5]ประจำเดือนรวมเช็คไม่ต้องคีย์!AZ77</f>
        <v>0</v>
      </c>
      <c r="D78" s="7">
        <f>[5]ประจำเดือนรวมเช็คไม่ต้องคีย์!AZ79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[5]ประจำเดือนรวมเช็คไม่ต้องคีย์!BA77</f>
        <v>774440</v>
      </c>
      <c r="D79" s="7">
        <f>[5]ประจำเดือนรวมเช็คไม่ต้องคีย์!BA79</f>
        <v>2274860</v>
      </c>
      <c r="E79" s="8" t="str">
        <f t="shared" si="10"/>
        <v>-</v>
      </c>
      <c r="F79" s="7">
        <f t="shared" si="11"/>
        <v>12225140</v>
      </c>
      <c r="G79" s="6"/>
    </row>
    <row r="80" spans="1:7" ht="23.25" x14ac:dyDescent="0.5">
      <c r="A80" s="7" t="s">
        <v>80</v>
      </c>
      <c r="B80" s="7">
        <v>80000</v>
      </c>
      <c r="C80" s="7">
        <f>[5]ประจำเดือนรวมเช็คไม่ต้องคีย์!BB77</f>
        <v>8815</v>
      </c>
      <c r="D80" s="7">
        <f>[5]ประจำเดือนรวมเช็คไม่ต้องคีย์!BB79</f>
        <v>42255</v>
      </c>
      <c r="E80" s="8" t="str">
        <f t="shared" si="10"/>
        <v>-</v>
      </c>
      <c r="F80" s="7">
        <f t="shared" si="11"/>
        <v>37745</v>
      </c>
      <c r="G80" s="6"/>
    </row>
    <row r="81" spans="1:7" ht="23.25" x14ac:dyDescent="0.5">
      <c r="A81" s="7" t="s">
        <v>81</v>
      </c>
      <c r="B81" s="7">
        <v>100000</v>
      </c>
      <c r="C81" s="7">
        <f>+[5]ประจำเดือนรวมเช็คไม่ต้องคีย์!BC77</f>
        <v>0</v>
      </c>
      <c r="D81" s="7">
        <f>[5]ประจำเดือนรวมเช็คไม่ต้องคีย์!BC79</f>
        <v>10992.5</v>
      </c>
      <c r="E81" s="8" t="str">
        <f t="shared" si="10"/>
        <v>-</v>
      </c>
      <c r="F81" s="7">
        <f t="shared" si="11"/>
        <v>89007.5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2106600</v>
      </c>
      <c r="D82" s="11">
        <f>SUM(D70:D81)</f>
        <v>15860375.5</v>
      </c>
      <c r="E82" s="12" t="str">
        <f t="shared" si="10"/>
        <v>-</v>
      </c>
      <c r="F82" s="11">
        <f t="shared" si="11"/>
        <v>40139624.5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68777991.5</v>
      </c>
      <c r="D83" s="22">
        <f>+D82+D68+D65+D55</f>
        <v>389920150.14000005</v>
      </c>
      <c r="E83" s="23" t="str">
        <f>IF(D83&gt;B83,"+","-")</f>
        <v>-</v>
      </c>
      <c r="F83" s="22">
        <f>ABS(D83-B83)</f>
        <v>2260079849.8600001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[5]ประจำเดือนรวมเช็คไม่ต้องคีย์!BE77</f>
        <v>15536760.65</v>
      </c>
      <c r="D94" s="7">
        <f>[5]ประจำเดือนรวมเช็คไม่ต้องคีย์!BE79</f>
        <v>62621796.939999998</v>
      </c>
      <c r="E94" s="8" t="str">
        <f>IF(D94&gt;B94,"+","-")</f>
        <v>-</v>
      </c>
      <c r="F94" s="7">
        <f>ABS(D94-B94)</f>
        <v>214378203.06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[5]ประจำเดือนรวมเช็คไม่ต้องคีย์!BF77</f>
        <v>0</v>
      </c>
      <c r="D95" s="7">
        <f>[5]ประจำเดือนรวมเช็คไม่ต้องคีย์!BF79</f>
        <v>11289037.5</v>
      </c>
      <c r="E95" s="8" t="str">
        <f>IF(D95&gt;B95,"+","-")</f>
        <v>-</v>
      </c>
      <c r="F95" s="7">
        <f>ABS(D95-B95)</f>
        <v>11675962.5</v>
      </c>
      <c r="G95" s="6"/>
    </row>
    <row r="96" spans="1:7" ht="23.25" x14ac:dyDescent="0.5">
      <c r="A96" s="18" t="s">
        <v>88</v>
      </c>
      <c r="B96" s="7">
        <v>800000000</v>
      </c>
      <c r="C96" s="7">
        <f>[5]ประจำเดือนรวมเช็คไม่ต้องคีย์!BG77</f>
        <v>35239564.49000001</v>
      </c>
      <c r="D96" s="7">
        <f>[5]ประจำเดือนรวมเช็คไม่ต้องคีย์!BG79</f>
        <v>241749079.23000002</v>
      </c>
      <c r="E96" s="8" t="str">
        <f>IF(D96&gt;B96,"+","-")</f>
        <v>-</v>
      </c>
      <c r="F96" s="7">
        <f>ABS(D96-B96)</f>
        <v>558250920.76999998</v>
      </c>
      <c r="G96" s="6"/>
    </row>
    <row r="97" spans="1:7" ht="23.25" x14ac:dyDescent="0.5">
      <c r="A97" s="18" t="s">
        <v>89</v>
      </c>
      <c r="B97" s="7">
        <v>35000</v>
      </c>
      <c r="C97" s="7">
        <f>[5]ประจำเดือนรวมเช็คไม่ต้องคีย์!BH77</f>
        <v>0</v>
      </c>
      <c r="D97" s="7">
        <f>[5]ประจำเดือนรวมเช็คไม่ต้องคีย์!BH79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50776325.140000008</v>
      </c>
      <c r="D98" s="11">
        <f>SUM(D94:D97)</f>
        <v>315659913.67000002</v>
      </c>
      <c r="E98" s="12" t="str">
        <f>IF(D98&gt;B98,"+","-")</f>
        <v>-</v>
      </c>
      <c r="F98" s="11">
        <f>ABS(D98-B98)</f>
        <v>784340086.32999992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[5]ประจำเดือนรวมเช็คไม่ต้องคีย์!BJ77</f>
        <v>0</v>
      </c>
      <c r="D101" s="7">
        <f>[5]ประจำเดือนรวมเช็คไม่ต้องคีย์!BJ79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[5]ประจำเดือนรวมเช็คไม่ต้องคีย์!BK77</f>
        <v>16914911</v>
      </c>
      <c r="D102" s="7">
        <f>[5]ประจำเดือนรวมเช็คไม่ต้องคีย์!BK79</f>
        <v>16914911</v>
      </c>
      <c r="E102" s="8" t="str">
        <f>IF(D102&gt;B102,"+","-")</f>
        <v>+</v>
      </c>
      <c r="F102" s="7">
        <f>ABS(D102-B102)</f>
        <v>15114911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16914911</v>
      </c>
      <c r="D104" s="22">
        <f>SUM(D101:D102)</f>
        <v>16914911</v>
      </c>
      <c r="E104" s="46" t="str">
        <f>IF(D104&gt;B104,"+","-")</f>
        <v>-</v>
      </c>
      <c r="F104" s="22">
        <f>ABS(D104-B104)</f>
        <v>33085089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f>[5]ประจำเดือนรวมเช็คไม่ต้องคีย์!BM77</f>
        <v>382072.22000000003</v>
      </c>
      <c r="D106" s="7">
        <f>[5]ประจำเดือนรวมเช็คไม่ต้องคีย์!BM79</f>
        <v>34963547.910000004</v>
      </c>
      <c r="E106" s="8" t="str">
        <f t="shared" ref="E106:E113" si="12">IF(D106&gt;B106,"+","-")</f>
        <v>-</v>
      </c>
      <c r="F106" s="7">
        <f t="shared" ref="F106:F113" si="13">ABS(D106-B106)</f>
        <v>205036452.09</v>
      </c>
      <c r="G106" s="6"/>
    </row>
    <row r="107" spans="1:7" ht="23.25" x14ac:dyDescent="0.5">
      <c r="A107" s="18" t="s">
        <v>99</v>
      </c>
      <c r="B107" s="7">
        <v>20000000</v>
      </c>
      <c r="C107" s="7">
        <f>[5]ประจำเดือนรวมเช็คไม่ต้องคีย์!BN77</f>
        <v>506700</v>
      </c>
      <c r="D107" s="7">
        <f>[5]ประจำเดือนรวมเช็คไม่ต้องคีย์!BN79</f>
        <v>2617200</v>
      </c>
      <c r="E107" s="8" t="str">
        <f t="shared" si="12"/>
        <v>-</v>
      </c>
      <c r="F107" s="7">
        <f t="shared" si="13"/>
        <v>17382800</v>
      </c>
      <c r="G107" s="6"/>
    </row>
    <row r="108" spans="1:7" ht="23.25" x14ac:dyDescent="0.5">
      <c r="A108" s="18" t="s">
        <v>100</v>
      </c>
      <c r="B108" s="7">
        <v>750000000</v>
      </c>
      <c r="C108" s="7">
        <f>+[5]ประจำเดือนรวมเช็คไม่ต้องคีย์!BO77</f>
        <v>5151237.07</v>
      </c>
      <c r="D108" s="7">
        <f>+[5]ประจำเดือนรวมเช็คไม่ต้องคีย์!BO79</f>
        <v>48183133.50999999</v>
      </c>
      <c r="E108" s="8" t="str">
        <f>IF(D108&gt;B108,"+","-")</f>
        <v>-</v>
      </c>
      <c r="F108" s="7">
        <f>ABS(D108-B108)</f>
        <v>701816866.49000001</v>
      </c>
      <c r="G108" s="6"/>
    </row>
    <row r="109" spans="1:7" ht="23.25" x14ac:dyDescent="0.5">
      <c r="A109" s="18" t="s">
        <v>114</v>
      </c>
      <c r="B109" s="7">
        <v>70000000</v>
      </c>
      <c r="C109" s="7">
        <f>+[5]ประจำเดือนรวมเช็คไม่ต้องคีย์!BP77</f>
        <v>14457768.85</v>
      </c>
      <c r="D109" s="7">
        <f>+[5]ประจำเดือนรวมเช็คไม่ต้องคีย์!BP79</f>
        <v>16283857.75</v>
      </c>
      <c r="E109" s="8" t="str">
        <f t="shared" si="12"/>
        <v>-</v>
      </c>
      <c r="F109" s="7">
        <f t="shared" si="13"/>
        <v>53716142.25</v>
      </c>
      <c r="G109" s="6"/>
    </row>
    <row r="110" spans="1:7" ht="23.25" x14ac:dyDescent="0.5">
      <c r="A110" s="18" t="s">
        <v>112</v>
      </c>
      <c r="B110" s="7">
        <v>40000000</v>
      </c>
      <c r="C110" s="7">
        <f>+[5]ประจำเดือนรวมเช็คไม่ต้องคีย์!BQ77</f>
        <v>1257620</v>
      </c>
      <c r="D110" s="7">
        <f>+[5]ประจำเดือนรวมเช็คไม่ต้องคีย์!BQ79</f>
        <v>8346957.9299999997</v>
      </c>
      <c r="E110" s="8" t="str">
        <f t="shared" si="12"/>
        <v>-</v>
      </c>
      <c r="F110" s="7">
        <f t="shared" si="13"/>
        <v>31653042.07</v>
      </c>
      <c r="G110" s="6"/>
    </row>
    <row r="111" spans="1:7" ht="23.25" x14ac:dyDescent="0.5">
      <c r="A111" s="18" t="s">
        <v>103</v>
      </c>
      <c r="B111" s="7">
        <v>80000000</v>
      </c>
      <c r="C111" s="7">
        <f>+[5]ประจำเดือนรวมเช็คไม่ต้องคีย์!BR77</f>
        <v>11293428.459999999</v>
      </c>
      <c r="D111" s="7">
        <f>+[5]ประจำเดือนรวมเช็คไม่ต้องคีย์!BR79</f>
        <v>38740155.799999997</v>
      </c>
      <c r="E111" s="8" t="str">
        <f>IF(D111&gt;B111,"+","-")</f>
        <v>-</v>
      </c>
      <c r="F111" s="7">
        <f>ABS(D111-B111)</f>
        <v>41259844.200000003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33048826.600000001</v>
      </c>
      <c r="D112" s="11">
        <f>SUM(D106:D111)</f>
        <v>149134852.89999998</v>
      </c>
      <c r="E112" s="12" t="str">
        <f t="shared" si="12"/>
        <v>-</v>
      </c>
      <c r="F112" s="11">
        <f t="shared" si="13"/>
        <v>1050865147.1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2827396319.9899998</v>
      </c>
      <c r="D113" s="11">
        <f>+D28+D83+D98+D104+D112</f>
        <v>28091528899.970005</v>
      </c>
      <c r="E113" s="12" t="str">
        <f t="shared" si="12"/>
        <v>-</v>
      </c>
      <c r="F113" s="11">
        <f t="shared" si="13"/>
        <v>47408471100.029999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+[5]ประจำเดือนรวมเช็คไม่ต้องคีย์!BY77</f>
        <v>0</v>
      </c>
      <c r="D115" s="22">
        <f>[5]ประจำเดือนรวมเช็คไม่ต้องคีย์!BY79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2827396319.9899998</v>
      </c>
      <c r="D117" s="11">
        <f>+D113+D116</f>
        <v>28091528899.970005</v>
      </c>
      <c r="E117" s="12" t="str">
        <f>IF(D117&gt;B117,"+","-")</f>
        <v>-</v>
      </c>
      <c r="F117" s="11">
        <f>ABS(D117-B117)</f>
        <v>47408471100.029999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>
      <selection sqref="A1:XFD1048576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49">
        <f>[6]ประจำเดือนรวมเช็คไม่ต้องคีย์!A2</f>
        <v>44256</v>
      </c>
      <c r="B2" s="48"/>
      <c r="C2" s="48"/>
      <c r="D2" s="48"/>
      <c r="E2" s="48"/>
      <c r="F2" s="48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f>[6]ประจำเดือนรวมเช็คไม่ต้องคีย์!B77</f>
        <v>1465125.99</v>
      </c>
      <c r="D9" s="7">
        <f>[6]ประจำเดือนรวมเช็คไม่ต้องคีย์!B79</f>
        <v>12703390.039999999</v>
      </c>
      <c r="E9" s="8" t="str">
        <f>IF(D9&gt;B9,"+","-")</f>
        <v>+</v>
      </c>
      <c r="F9" s="7">
        <f>ABS(D9-B9)</f>
        <v>4703390.0399999991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f>[6]ประจำเดือนรวมเช็คไม่ต้องคีย์!C77</f>
        <v>55179632.270000011</v>
      </c>
      <c r="D10" s="7">
        <f>[6]ประจำเดือนรวมเช็คไม่ต้องคีย์!C79</f>
        <v>312952908.49000001</v>
      </c>
      <c r="E10" s="8" t="str">
        <f t="shared" ref="E10:E16" si="0">IF(D10&gt;B10,"+","-")</f>
        <v>-</v>
      </c>
      <c r="F10" s="7">
        <f t="shared" ref="F10:F16" si="1">ABS(D10-B10)</f>
        <v>287047091.50999999</v>
      </c>
      <c r="G10" s="6"/>
    </row>
    <row r="11" spans="1:7" ht="23.25" x14ac:dyDescent="0.5">
      <c r="A11" s="7" t="s">
        <v>15</v>
      </c>
      <c r="B11" s="7">
        <v>1000000000</v>
      </c>
      <c r="C11" s="7">
        <f>[6]ประจำเดือนรวมเช็คไม่ต้องคีย์!D77</f>
        <v>275586891.67999995</v>
      </c>
      <c r="D11" s="7">
        <f>[6]ประจำเดือนรวมเช็คไม่ต้องคีย์!D79</f>
        <v>449519768.08000004</v>
      </c>
      <c r="E11" s="8" t="str">
        <f t="shared" si="0"/>
        <v>-</v>
      </c>
      <c r="F11" s="7">
        <f t="shared" si="1"/>
        <v>550480231.91999996</v>
      </c>
      <c r="G11" s="6"/>
    </row>
    <row r="12" spans="1:7" ht="23.25" x14ac:dyDescent="0.5">
      <c r="A12" s="7" t="s">
        <v>16</v>
      </c>
      <c r="B12" s="7">
        <v>1000000</v>
      </c>
      <c r="C12" s="7">
        <f>[6]ประจำเดือนรวมเช็คไม่ต้องคีย์!E77</f>
        <v>75520</v>
      </c>
      <c r="D12" s="7">
        <f>[6]ประจำเดือนรวมเช็คไม่ต้องคีย์!E79</f>
        <v>376037</v>
      </c>
      <c r="E12" s="8" t="str">
        <f t="shared" si="0"/>
        <v>-</v>
      </c>
      <c r="F12" s="7">
        <f t="shared" si="1"/>
        <v>623963</v>
      </c>
      <c r="G12" s="6"/>
    </row>
    <row r="13" spans="1:7" ht="23.25" x14ac:dyDescent="0.5">
      <c r="A13" s="7" t="s">
        <v>17</v>
      </c>
      <c r="B13" s="7">
        <v>240000000</v>
      </c>
      <c r="C13" s="7">
        <f>[6]ประจำเดือนรวมเช็คไม่ต้องคีย์!F77</f>
        <v>14487893.569999997</v>
      </c>
      <c r="D13" s="7">
        <f>[6]ประจำเดือนรวมเช็คไม่ต้องคีย์!F79</f>
        <v>95772920.199999988</v>
      </c>
      <c r="E13" s="8" t="str">
        <f t="shared" si="0"/>
        <v>-</v>
      </c>
      <c r="F13" s="7">
        <f t="shared" si="1"/>
        <v>144227079.80000001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f>[6]ประจำเดือนรวมเช็คไม่ต้องคีย์!H77</f>
        <v>11975024.350000001</v>
      </c>
      <c r="D15" s="7">
        <f>[6]ประจำเดือนรวมเช็คไม่ต้องคีย์!H79</f>
        <v>222150719.50999999</v>
      </c>
      <c r="E15" s="8" t="str">
        <f>IF(D15&gt;B15,"+","-")</f>
        <v>-</v>
      </c>
      <c r="F15" s="7">
        <f>ABS(D15-B15)</f>
        <v>4892849280.4899998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358770087.85999995</v>
      </c>
      <c r="D16" s="11">
        <f>SUM(D9:D15)</f>
        <v>1093475743.3200002</v>
      </c>
      <c r="E16" s="12" t="str">
        <f t="shared" si="0"/>
        <v>-</v>
      </c>
      <c r="F16" s="11">
        <f t="shared" si="1"/>
        <v>5906524256.6800003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f>[6]ประจำเดือนรวมเช็คไม่ต้องคีย์!I77</f>
        <v>4119134250.5300002</v>
      </c>
      <c r="D18" s="7">
        <f>[6]ประจำเดือนรวมเช็คไม่ต้องคีย์!I79</f>
        <v>13340382617.560001</v>
      </c>
      <c r="E18" s="8" t="str">
        <f t="shared" ref="E18:E27" si="2">IF(D18&gt;B18,"+","-")</f>
        <v>-</v>
      </c>
      <c r="F18" s="7">
        <f t="shared" ref="F18:F27" si="3">ABS(D18-B18)</f>
        <v>14759617382.439999</v>
      </c>
      <c r="G18" s="6"/>
    </row>
    <row r="19" spans="1:7" ht="23.25" x14ac:dyDescent="0.5">
      <c r="A19" s="7" t="s">
        <v>23</v>
      </c>
      <c r="B19" s="13">
        <v>13700000000</v>
      </c>
      <c r="C19" s="7">
        <f>[6]ประจำเดือนรวมเช็คไม่ต้องคีย์!J77</f>
        <v>968982122.07000005</v>
      </c>
      <c r="D19" s="7">
        <f>[6]ประจำเดือนรวมเช็คไม่ต้องคีย์!J79</f>
        <v>10629434423.26</v>
      </c>
      <c r="E19" s="14" t="str">
        <f t="shared" si="2"/>
        <v>-</v>
      </c>
      <c r="F19" s="7">
        <f t="shared" si="3"/>
        <v>3070565576.7399998</v>
      </c>
      <c r="G19" s="6"/>
    </row>
    <row r="20" spans="1:7" ht="23.25" x14ac:dyDescent="0.5">
      <c r="A20" s="7" t="s">
        <v>24</v>
      </c>
      <c r="B20" s="13">
        <v>4600000000</v>
      </c>
      <c r="C20" s="7">
        <f>[6]ประจำเดือนรวมเช็คไม่ต้องคีย์!K77</f>
        <v>702756125.87</v>
      </c>
      <c r="D20" s="7">
        <f>[6]ประจำเดือนรวมเช็คไม่ต้องคีย์!K79</f>
        <v>2398232870.4499998</v>
      </c>
      <c r="E20" s="8" t="str">
        <f t="shared" si="2"/>
        <v>-</v>
      </c>
      <c r="F20" s="7">
        <f t="shared" si="3"/>
        <v>2201767129.5500002</v>
      </c>
      <c r="G20" s="6"/>
    </row>
    <row r="21" spans="1:7" ht="23.25" x14ac:dyDescent="0.5">
      <c r="A21" s="7" t="s">
        <v>25</v>
      </c>
      <c r="B21" s="15">
        <v>13200000000</v>
      </c>
      <c r="C21" s="7">
        <f>[6]ประจำเดือนรวมเช็คไม่ต้องคีย์!L77</f>
        <v>615000911</v>
      </c>
      <c r="D21" s="16">
        <f>[6]ประจำเดือนรวมเช็คไม่ต้องคีย์!L79</f>
        <v>5276741562</v>
      </c>
      <c r="E21" s="8" t="str">
        <f t="shared" si="2"/>
        <v>-</v>
      </c>
      <c r="F21" s="17">
        <f t="shared" si="3"/>
        <v>7923258438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f>[6]ประจำเดือนรวมเช็คไม่ต้องคีย์!M77</f>
        <v>345140615.31</v>
      </c>
      <c r="D23" s="7">
        <f>[6]ประจำเดือนรวมเช็คไม่ต้องคีย์!M79</f>
        <v>1559429032.7099998</v>
      </c>
      <c r="E23" s="8" t="str">
        <f>IF(D23&gt;B23,"+","-")</f>
        <v>-</v>
      </c>
      <c r="F23" s="7">
        <f>ABS(D23-B23)</f>
        <v>2190570967.29</v>
      </c>
      <c r="G23" s="6"/>
    </row>
    <row r="24" spans="1:7" ht="23.25" x14ac:dyDescent="0.5">
      <c r="A24" s="7" t="s">
        <v>28</v>
      </c>
      <c r="B24" s="7">
        <v>4600000</v>
      </c>
      <c r="C24" s="7">
        <f>[6]ประจำเดือนรวมเช็คไม่ต้องคีย์!N77</f>
        <v>205532.5</v>
      </c>
      <c r="D24" s="7">
        <f>[6]ประจำเดือนรวมเช็คไม่ต้องคีย์!N79</f>
        <v>2637461.58</v>
      </c>
      <c r="E24" s="8" t="str">
        <f>IF(D24&gt;B24,"+","-")</f>
        <v>-</v>
      </c>
      <c r="F24" s="7">
        <f>ABS(D24-B24)</f>
        <v>1962538.42</v>
      </c>
      <c r="G24" s="6"/>
    </row>
    <row r="25" spans="1:7" ht="23.25" x14ac:dyDescent="0.5">
      <c r="A25" s="7" t="s">
        <v>29</v>
      </c>
      <c r="B25" s="7">
        <v>400000</v>
      </c>
      <c r="C25" s="7">
        <f>[6]ประจำเดือนรวมเช็คไม่ต้องคีย์!O77</f>
        <v>0</v>
      </c>
      <c r="D25" s="7">
        <f>[6]ประจำเดือนรวมเช็คไม่ต้องคีย์!O79</f>
        <v>20100</v>
      </c>
      <c r="E25" s="8" t="str">
        <f>IF(D25&gt;B25,"+","-")</f>
        <v>-</v>
      </c>
      <c r="F25" s="7">
        <f>ABS(D25-B25)</f>
        <v>379900</v>
      </c>
      <c r="G25" s="6"/>
    </row>
    <row r="26" spans="1:7" ht="23.25" x14ac:dyDescent="0.5">
      <c r="A26" s="7" t="s">
        <v>30</v>
      </c>
      <c r="B26" s="7">
        <v>145000000</v>
      </c>
      <c r="C26" s="7">
        <f>[6]ประจำเดือนรวมเช็คไม่ต้องคีย์!P77</f>
        <v>7529025</v>
      </c>
      <c r="D26" s="7">
        <f>[6]ประจำเดือนรวมเช็คไม่ต้องคีย์!P79</f>
        <v>37063931.519999996</v>
      </c>
      <c r="E26" s="8" t="str">
        <f>IF(D26&gt;B26,"+","-")</f>
        <v>-</v>
      </c>
      <c r="F26" s="7">
        <f>ABS(D26-B26)</f>
        <v>107936068.48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6758748582.2800007</v>
      </c>
      <c r="D27" s="20">
        <f>SUM(D18:D26)</f>
        <v>33243941999.080002</v>
      </c>
      <c r="E27" s="12" t="str">
        <f t="shared" si="2"/>
        <v>-</v>
      </c>
      <c r="F27" s="11">
        <f t="shared" si="3"/>
        <v>30256058000.919998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7117518670.1400003</v>
      </c>
      <c r="D28" s="22">
        <f>+D16+D27</f>
        <v>34337417742.400002</v>
      </c>
      <c r="E28" s="23" t="str">
        <f>IF(D28&gt;B28,"+","-")</f>
        <v>-</v>
      </c>
      <c r="F28" s="22">
        <f>ABS(D28-B28)</f>
        <v>36162582257.599998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f>[6]ประจำเดือนรวมเช็คไม่ต้องคีย์!R77</f>
        <v>57959989</v>
      </c>
      <c r="D31" s="7">
        <f>[6]ประจำเดือนรวมเช็คไม่ต้องคีย์!R79</f>
        <v>264358761.80000001</v>
      </c>
      <c r="E31" s="8" t="str">
        <f t="shared" ref="E31:E37" si="4">IF(D31&gt;B31,"+","-")</f>
        <v>-</v>
      </c>
      <c r="F31" s="7">
        <f t="shared" ref="F31:F37" si="5">ABS(D31-B31)</f>
        <v>535641238.19999999</v>
      </c>
      <c r="G31" s="6"/>
    </row>
    <row r="32" spans="1:7" ht="23.25" x14ac:dyDescent="0.5">
      <c r="A32" s="7" t="s">
        <v>36</v>
      </c>
      <c r="B32" s="7">
        <v>42700000</v>
      </c>
      <c r="C32" s="7">
        <f>[6]ประจำเดือนรวมเช็คไม่ต้องคีย์!S77</f>
        <v>3493200</v>
      </c>
      <c r="D32" s="7">
        <f>[6]ประจำเดือนรวมเช็คไม่ต้องคีย์!S79</f>
        <v>17753656</v>
      </c>
      <c r="E32" s="8" t="str">
        <f t="shared" si="4"/>
        <v>-</v>
      </c>
      <c r="F32" s="7">
        <f t="shared" si="5"/>
        <v>24946344</v>
      </c>
      <c r="G32" s="6"/>
    </row>
    <row r="33" spans="1:7" ht="23.25" x14ac:dyDescent="0.5">
      <c r="A33" s="7" t="s">
        <v>37</v>
      </c>
      <c r="B33" s="7">
        <v>50000000</v>
      </c>
      <c r="C33" s="7">
        <f>[6]ประจำเดือนรวมเช็คไม่ต้องคีย์!T77</f>
        <v>2187713.7999999998</v>
      </c>
      <c r="D33" s="7">
        <f>[6]ประจำเดือนรวมเช็คไม่ต้องคีย์!T79</f>
        <v>12032065.629999999</v>
      </c>
      <c r="E33" s="8" t="str">
        <f t="shared" si="4"/>
        <v>-</v>
      </c>
      <c r="F33" s="7">
        <f t="shared" si="5"/>
        <v>37967934.370000005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f>[6]ประจำเดือนรวมเช็คไม่ต้องคีย์!U77</f>
        <v>4787116.57</v>
      </c>
      <c r="D34" s="7">
        <f>[6]ประจำเดือนรวมเช็คไม่ต้องคีย์!U79</f>
        <v>23005816.27</v>
      </c>
      <c r="E34" s="8" t="str">
        <f t="shared" si="4"/>
        <v>-</v>
      </c>
      <c r="F34" s="7">
        <f t="shared" si="5"/>
        <v>38994183.730000004</v>
      </c>
      <c r="G34" s="6"/>
    </row>
    <row r="35" spans="1:7" ht="23.25" x14ac:dyDescent="0.5">
      <c r="A35" s="7" t="s">
        <v>39</v>
      </c>
      <c r="B35" s="7">
        <v>10000</v>
      </c>
      <c r="C35" s="7">
        <f>[6]ประจำเดือนรวมเช็คไม่ต้องคีย์!V77</f>
        <v>1400</v>
      </c>
      <c r="D35" s="7">
        <f>[6]ประจำเดือนรวมเช็คไม่ต้องคีย์!V79</f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f>[6]ประจำเดือนรวมเช็คไม่ต้องคีย์!W77</f>
        <v>308434</v>
      </c>
      <c r="D36" s="7">
        <f>[6]ประจำเดือนรวมเช็คไม่ต้องคีย์!W79</f>
        <v>21022901</v>
      </c>
      <c r="E36" s="8" t="str">
        <f t="shared" si="4"/>
        <v>-</v>
      </c>
      <c r="F36" s="7">
        <f t="shared" si="5"/>
        <v>57977099</v>
      </c>
      <c r="G36" s="6"/>
    </row>
    <row r="37" spans="1:7" ht="23.25" x14ac:dyDescent="0.5">
      <c r="A37" s="7" t="s">
        <v>41</v>
      </c>
      <c r="B37" s="24">
        <v>900000</v>
      </c>
      <c r="C37" s="7">
        <f>+[6]ประจำเดือนรวมเช็คไม่ต้องคีย์!X77</f>
        <v>92745</v>
      </c>
      <c r="D37" s="7">
        <f>[6]ประจำเดือนรวมเช็คไม่ต้องคีย์!X79</f>
        <v>468249</v>
      </c>
      <c r="E37" s="8" t="str">
        <f t="shared" si="4"/>
        <v>-</v>
      </c>
      <c r="F37" s="7">
        <f t="shared" si="5"/>
        <v>431751</v>
      </c>
      <c r="G37" s="6"/>
    </row>
    <row r="38" spans="1:7" ht="23.25" x14ac:dyDescent="0.5">
      <c r="A38" s="7" t="s">
        <v>42</v>
      </c>
      <c r="B38" s="24">
        <v>13000000</v>
      </c>
      <c r="C38" s="7">
        <f>+[6]ประจำเดือนรวมเช็คไม่ต้องคีย์!Y77</f>
        <v>1230750</v>
      </c>
      <c r="D38" s="7">
        <f>[6]ประจำเดือนรวมเช็คไม่ต้องคีย์!Y79</f>
        <v>5640600</v>
      </c>
      <c r="E38" s="8" t="str">
        <f>IF(D38&gt;B38,"+","-")</f>
        <v>-</v>
      </c>
      <c r="F38" s="7">
        <f>ABS(D38-B38)</f>
        <v>7359400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>+[6]ประจำเดือนรวมเช็คไม่ต้องคีย์!Z77</f>
        <v>24500</v>
      </c>
      <c r="D39" s="7">
        <f>+[6]ประจำเดือนรวมเช็คไม่ต้องคีย์!Z79</f>
        <v>193750</v>
      </c>
      <c r="E39" s="8" t="str">
        <f t="shared" ref="E39:E55" si="6">IF(D39&gt;B39,"+","-")</f>
        <v>-</v>
      </c>
      <c r="F39" s="7">
        <f t="shared" ref="F39:F55" si="7">ABS(D39-B39)</f>
        <v>66250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f>+[6]ประจำเดือนรวมเช็คไม่ต้องคีย์!AA77</f>
        <v>750</v>
      </c>
      <c r="D40" s="7">
        <f>+[6]ประจำเดือนรวมเช็คไม่ต้องคีย์!AA79</f>
        <v>23450</v>
      </c>
      <c r="E40" s="8" t="str">
        <f t="shared" si="6"/>
        <v>-</v>
      </c>
      <c r="F40" s="7">
        <f t="shared" si="7"/>
        <v>6550</v>
      </c>
      <c r="G40" s="6"/>
    </row>
    <row r="41" spans="1:7" s="9" customFormat="1" ht="23.25" x14ac:dyDescent="0.5">
      <c r="A41" s="7" t="s">
        <v>45</v>
      </c>
      <c r="B41" s="7">
        <v>42700000</v>
      </c>
      <c r="C41" s="7">
        <f>+[6]ประจำเดือนรวมเช็คไม่ต้องคีย์!AB77</f>
        <v>0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7">
        <f>+[6]ประจำเดือนรวมเช็คไม่ต้องคีย์!AC77</f>
        <v>0</v>
      </c>
      <c r="D42" s="7">
        <f>+[6]ประจำเดือนรวมเช็คไม่ต้องคีย์!AC79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f>+[6]ประจำเดือนรวมเช็คไม่ต้องคีย์!AF77</f>
        <v>9320700</v>
      </c>
      <c r="D52" s="7">
        <f>+[6]ประจำเดือนรวมเช็คไม่ต้องคีย์!AF79</f>
        <v>46309100</v>
      </c>
      <c r="E52" s="8" t="str">
        <f t="shared" si="6"/>
        <v>-</v>
      </c>
      <c r="F52" s="7">
        <f t="shared" si="7"/>
        <v>28690900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f>+[6]ประจำเดือนรวมเช็คไม่ต้องคีย์!AG77</f>
        <v>51658.5</v>
      </c>
      <c r="D53" s="7">
        <f>+[6]ประจำเดือนรวมเช็คไม่ต้องคีย์!AG79</f>
        <v>117426.75</v>
      </c>
      <c r="E53" s="8" t="str">
        <f>IF(D53&gt;B53,"+","-")</f>
        <v>-</v>
      </c>
      <c r="F53" s="7">
        <f>ABS(D53-B53)</f>
        <v>282573.25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7">
        <f>+[6]ประจำเดือนรวมเช็คไม่ต้องคีย์!AH79</f>
        <v>0</v>
      </c>
      <c r="E54" s="8" t="str">
        <f t="shared" si="6"/>
        <v>-</v>
      </c>
      <c r="F54" s="7">
        <f t="shared" si="7"/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79458956.870000005</v>
      </c>
      <c r="D55" s="11">
        <f>SUM(D31:D42)+SUM(D49:D54)</f>
        <v>390927576.44999999</v>
      </c>
      <c r="E55" s="12" t="str">
        <f t="shared" si="6"/>
        <v>-</v>
      </c>
      <c r="F55" s="11">
        <f t="shared" si="7"/>
        <v>1943072423.55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f>[6]ประจำเดือนรวมเช็คไม่ต้องคีย์!AI77</f>
        <v>234985</v>
      </c>
      <c r="D57" s="7">
        <f>[6]ประจำเดือนรวมเช็คไม่ต้องคีย์!AI79</f>
        <v>18839848.050000001</v>
      </c>
      <c r="E57" s="8" t="str">
        <f>IF(D57&gt;B57,"+","-")</f>
        <v>-</v>
      </c>
      <c r="F57" s="7">
        <f>ABS(D57-B57)</f>
        <v>107160151.95</v>
      </c>
      <c r="G57" s="6"/>
    </row>
    <row r="58" spans="1:7" ht="24" customHeight="1" x14ac:dyDescent="0.5">
      <c r="A58" s="7" t="s">
        <v>58</v>
      </c>
      <c r="B58" s="7">
        <v>20000000</v>
      </c>
      <c r="C58" s="7">
        <f>[6]ประจำเดือนรวมเช็คไม่ต้องคีย์!AJ77</f>
        <v>93400</v>
      </c>
      <c r="D58" s="7">
        <f>[6]ประจำเดือนรวมเช็คไม่ต้องคีย์!AJ79</f>
        <v>2812685</v>
      </c>
      <c r="E58" s="8" t="str">
        <f t="shared" ref="E58:E63" si="8">IF(D58&gt;B58,"+","-")</f>
        <v>-</v>
      </c>
      <c r="F58" s="7">
        <f t="shared" ref="F58:F63" si="9">ABS(D58-B58)</f>
        <v>17187315</v>
      </c>
      <c r="G58" s="6"/>
    </row>
    <row r="59" spans="1:7" ht="23.25" x14ac:dyDescent="0.5">
      <c r="A59" s="7" t="s">
        <v>59</v>
      </c>
      <c r="B59" s="7">
        <v>200000</v>
      </c>
      <c r="C59" s="7">
        <f>[6]ประจำเดือนรวมเช็คไม่ต้องคีย์!AK77</f>
        <v>14065</v>
      </c>
      <c r="D59" s="7">
        <f>[6]ประจำเดือนรวมเช็คไม่ต้องคีย์!AK79</f>
        <v>81085</v>
      </c>
      <c r="E59" s="8" t="str">
        <f t="shared" si="8"/>
        <v>-</v>
      </c>
      <c r="F59" s="7">
        <f t="shared" si="9"/>
        <v>118915</v>
      </c>
      <c r="G59" s="6"/>
    </row>
    <row r="60" spans="1:7" ht="23.25" x14ac:dyDescent="0.5">
      <c r="A60" s="7" t="s">
        <v>60</v>
      </c>
      <c r="B60" s="7">
        <v>1800000</v>
      </c>
      <c r="C60" s="7">
        <f>[6]ประจำเดือนรวมเช็คไม่ต้องคีย์!AL77</f>
        <v>30800</v>
      </c>
      <c r="D60" s="7">
        <f>[6]ประจำเดือนรวมเช็คไม่ต้องคีย์!AL79</f>
        <v>304800</v>
      </c>
      <c r="E60" s="8" t="str">
        <f t="shared" si="8"/>
        <v>-</v>
      </c>
      <c r="F60" s="7">
        <f t="shared" si="9"/>
        <v>1495200</v>
      </c>
      <c r="G60" s="6"/>
    </row>
    <row r="61" spans="1:7" ht="23.25" x14ac:dyDescent="0.5">
      <c r="A61" s="7" t="s">
        <v>61</v>
      </c>
      <c r="B61" s="7">
        <v>300000</v>
      </c>
      <c r="C61" s="7">
        <f>[6]ประจำเดือนรวมเช็คไม่ต้องคีย์!AM77</f>
        <v>7500</v>
      </c>
      <c r="D61" s="7">
        <f>[6]ประจำเดือนรวมเช็คไม่ต้องคีย์!AM79</f>
        <v>184500</v>
      </c>
      <c r="E61" s="8" t="str">
        <f t="shared" si="8"/>
        <v>-</v>
      </c>
      <c r="F61" s="7">
        <f t="shared" si="9"/>
        <v>115500</v>
      </c>
      <c r="G61" s="6"/>
    </row>
    <row r="62" spans="1:7" ht="23.25" x14ac:dyDescent="0.5">
      <c r="A62" s="7" t="s">
        <v>62</v>
      </c>
      <c r="B62" s="7">
        <v>1000000</v>
      </c>
      <c r="C62" s="7">
        <f>+[6]ประจำเดือนรวมเช็คไม่ต้องคีย์!AN77</f>
        <v>7320</v>
      </c>
      <c r="D62" s="7">
        <f>[6]ประจำเดือนรวมเช็คไม่ต้องคีย์!AN79</f>
        <v>463420</v>
      </c>
      <c r="E62" s="8" t="str">
        <f t="shared" si="8"/>
        <v>-</v>
      </c>
      <c r="F62" s="7">
        <f t="shared" si="9"/>
        <v>536580</v>
      </c>
      <c r="G62" s="6"/>
    </row>
    <row r="63" spans="1:7" ht="23.25" x14ac:dyDescent="0.5">
      <c r="A63" s="7" t="s">
        <v>63</v>
      </c>
      <c r="B63" s="7">
        <v>10700000</v>
      </c>
      <c r="C63" s="7">
        <f>+[6]ประจำเดือนรวมเช็คไม่ต้องคีย์!AO77</f>
        <v>139885</v>
      </c>
      <c r="D63" s="7">
        <f>[6]ประจำเดือนรวมเช็คไม่ต้องคีย์!AO79</f>
        <v>2378249</v>
      </c>
      <c r="E63" s="8" t="str">
        <f t="shared" si="8"/>
        <v>-</v>
      </c>
      <c r="F63" s="7">
        <f t="shared" si="9"/>
        <v>8321751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f>SUM(C57:C63)</f>
        <v>527955</v>
      </c>
      <c r="D65" s="11">
        <f>SUM(D57:D63)</f>
        <v>25064587.050000001</v>
      </c>
      <c r="E65" s="12" t="str">
        <f>IF(D65&gt;B65,"+","-")</f>
        <v>-</v>
      </c>
      <c r="F65" s="11">
        <f>ABS(D65-B65)</f>
        <v>134935412.94999999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f>[6]ประจำเดือนรวมเช็คไม่ต้องคีย์!AP77</f>
        <v>10020146.5</v>
      </c>
      <c r="D67" s="7">
        <f>[6]ประจำเดือนรวมเช็คไม่ต้องคีย์!AP79</f>
        <v>48074669.510000005</v>
      </c>
      <c r="E67" s="8" t="str">
        <f>IF(D67&gt;B67,"+","-")</f>
        <v>-</v>
      </c>
      <c r="F67" s="7">
        <f>ABS(D67-B67)</f>
        <v>51925330.489999995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10020146.5</v>
      </c>
      <c r="D68" s="11">
        <f>D67</f>
        <v>48074669.510000005</v>
      </c>
      <c r="E68" s="12" t="str">
        <f t="shared" ref="E68:E82" si="10">IF(D68&gt;B68,"+","-")</f>
        <v>-</v>
      </c>
      <c r="F68" s="11">
        <f>ABS(D68-B68)</f>
        <v>51925330.489999995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f>[6]ประจำเดือนรวมเช็คไม่ต้องคีย์!AR77</f>
        <v>78581</v>
      </c>
      <c r="D70" s="7">
        <f>[6]ประจำเดือนรวมเช็คไม่ต้องคีย์!AR79</f>
        <v>5112602</v>
      </c>
      <c r="E70" s="8" t="str">
        <f t="shared" si="10"/>
        <v>-</v>
      </c>
      <c r="F70" s="7">
        <f t="shared" ref="F70:F82" si="11">ABS(D70-B70)</f>
        <v>6887398</v>
      </c>
      <c r="G70" s="6"/>
    </row>
    <row r="71" spans="1:7" ht="23.25" x14ac:dyDescent="0.5">
      <c r="A71" s="7" t="s">
        <v>71</v>
      </c>
      <c r="B71" s="7">
        <v>500000</v>
      </c>
      <c r="C71" s="7">
        <f>[6]ประจำเดือนรวมเช็คไม่ต้องคีย์!AS77</f>
        <v>25980</v>
      </c>
      <c r="D71" s="7">
        <f>[6]ประจำเดือนรวมเช็คไม่ต้องคีย์!AS79</f>
        <v>143270</v>
      </c>
      <c r="E71" s="8" t="str">
        <f t="shared" si="10"/>
        <v>-</v>
      </c>
      <c r="F71" s="7">
        <f t="shared" si="11"/>
        <v>356730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f>[6]ประจำเดือนรวมเช็คไม่ต้องคีย์!AT77</f>
        <v>42700</v>
      </c>
      <c r="D72" s="7">
        <f>[6]ประจำเดือนรวมเช็คไม่ต้องคีย์!AT79</f>
        <v>187740</v>
      </c>
      <c r="E72" s="8" t="str">
        <f t="shared" si="10"/>
        <v>-</v>
      </c>
      <c r="F72" s="7">
        <f t="shared" si="11"/>
        <v>812260</v>
      </c>
      <c r="G72" s="6"/>
    </row>
    <row r="73" spans="1:7" ht="23.25" x14ac:dyDescent="0.5">
      <c r="A73" s="7" t="s">
        <v>73</v>
      </c>
      <c r="B73" s="7">
        <v>4000000</v>
      </c>
      <c r="C73" s="7">
        <f>[6]ประจำเดือนรวมเช็คไม่ต้องคีย์!AU77</f>
        <v>328540</v>
      </c>
      <c r="D73" s="7">
        <f>[6]ประจำเดือนรวมเช็คไม่ต้องคีย์!AU79</f>
        <v>2068692</v>
      </c>
      <c r="E73" s="8" t="str">
        <f t="shared" si="10"/>
        <v>-</v>
      </c>
      <c r="F73" s="7">
        <f t="shared" si="11"/>
        <v>1931308</v>
      </c>
      <c r="G73" s="6"/>
    </row>
    <row r="74" spans="1:7" ht="23.25" x14ac:dyDescent="0.5">
      <c r="A74" s="7" t="s">
        <v>74</v>
      </c>
      <c r="B74" s="7">
        <v>4000000</v>
      </c>
      <c r="C74" s="7">
        <f>[6]ประจำเดือนรวมเช็คไม่ต้องคีย์!AV77</f>
        <v>39600</v>
      </c>
      <c r="D74" s="7">
        <f>[6]ประจำเดือนรวมเช็คไม่ต้องคีย์!AV79</f>
        <v>211980</v>
      </c>
      <c r="E74" s="8" t="str">
        <f t="shared" si="10"/>
        <v>-</v>
      </c>
      <c r="F74" s="7">
        <f t="shared" si="11"/>
        <v>3788020</v>
      </c>
      <c r="G74" s="6"/>
    </row>
    <row r="75" spans="1:7" ht="23.25" x14ac:dyDescent="0.5">
      <c r="A75" s="7" t="s">
        <v>75</v>
      </c>
      <c r="B75" s="7">
        <v>100000</v>
      </c>
      <c r="C75" s="7">
        <f>[6]ประจำเดือนรวมเช็คไม่ต้องคีย์!AW77</f>
        <v>3200</v>
      </c>
      <c r="D75" s="7">
        <f>[6]ประจำเดือนรวมเช็คไม่ต้องคีย์!AW79</f>
        <v>10400</v>
      </c>
      <c r="E75" s="8" t="str">
        <f t="shared" si="10"/>
        <v>-</v>
      </c>
      <c r="F75" s="7">
        <f t="shared" si="11"/>
        <v>89600</v>
      </c>
      <c r="G75" s="6"/>
    </row>
    <row r="76" spans="1:7" ht="23.25" x14ac:dyDescent="0.5">
      <c r="A76" s="7" t="s">
        <v>76</v>
      </c>
      <c r="B76" s="7">
        <v>6700000</v>
      </c>
      <c r="C76" s="7">
        <f>[6]ประจำเดือนรวมเช็คไม่ต้องคีย์!AX77</f>
        <v>775950</v>
      </c>
      <c r="D76" s="7">
        <f>[6]ประจำเดือนรวมเช็คไม่ต้องคีย์!AX79</f>
        <v>3189340</v>
      </c>
      <c r="E76" s="8" t="str">
        <f>IF(D76&gt;B76,"+","-")</f>
        <v>-</v>
      </c>
      <c r="F76" s="7">
        <f>ABS(D76-B76)</f>
        <v>3510660</v>
      </c>
      <c r="G76" s="6"/>
    </row>
    <row r="77" spans="1:7" s="9" customFormat="1" ht="23.25" x14ac:dyDescent="0.5">
      <c r="A77" s="7" t="s">
        <v>77</v>
      </c>
      <c r="B77" s="7">
        <v>13000000</v>
      </c>
      <c r="C77" s="7">
        <f>[6]ประจำเดือนรวมเช็คไม่ต้องคีย์!AY77</f>
        <v>1312910</v>
      </c>
      <c r="D77" s="7">
        <f>[6]ประจำเดือนรวมเช็คไม่ต้องคีย์!AY79</f>
        <v>5215705</v>
      </c>
      <c r="E77" s="8" t="str">
        <f>IF(D77&gt;B77,"+","-")</f>
        <v>-</v>
      </c>
      <c r="F77" s="7">
        <f>ABS(D77-B77)</f>
        <v>7784295</v>
      </c>
      <c r="G77" s="6"/>
    </row>
    <row r="78" spans="1:7" ht="23.25" x14ac:dyDescent="0.5">
      <c r="A78" s="7" t="s">
        <v>78</v>
      </c>
      <c r="B78" s="7">
        <v>20000</v>
      </c>
      <c r="C78" s="7">
        <f>[6]ประจำเดือนรวมเช็คไม่ต้องคีย์!AZ77</f>
        <v>0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7">
        <f>[6]ประจำเดือนรวมเช็คไม่ต้องคีย์!BA77</f>
        <v>476470</v>
      </c>
      <c r="D79" s="7">
        <f>[6]ประจำเดือนรวมเช็คไม่ต้องคีย์!BA79</f>
        <v>2751330</v>
      </c>
      <c r="E79" s="8" t="str">
        <f t="shared" si="10"/>
        <v>-</v>
      </c>
      <c r="F79" s="7">
        <f t="shared" si="11"/>
        <v>11748670</v>
      </c>
      <c r="G79" s="6"/>
    </row>
    <row r="80" spans="1:7" ht="23.25" x14ac:dyDescent="0.5">
      <c r="A80" s="7" t="s">
        <v>80</v>
      </c>
      <c r="B80" s="7">
        <v>80000</v>
      </c>
      <c r="C80" s="7">
        <f>[6]ประจำเดือนรวมเช็คไม่ต้องคีย์!BB77</f>
        <v>11655</v>
      </c>
      <c r="D80" s="7">
        <f>[6]ประจำเดือนรวมเช็คไม่ต้องคีย์!BB79</f>
        <v>53910</v>
      </c>
      <c r="E80" s="8" t="str">
        <f t="shared" si="10"/>
        <v>-</v>
      </c>
      <c r="F80" s="7">
        <f t="shared" si="11"/>
        <v>26090</v>
      </c>
      <c r="G80" s="6"/>
    </row>
    <row r="81" spans="1:7" ht="23.25" x14ac:dyDescent="0.5">
      <c r="A81" s="7" t="s">
        <v>81</v>
      </c>
      <c r="B81" s="7">
        <v>100000</v>
      </c>
      <c r="C81" s="7">
        <f>+[6]ประจำเดือนรวมเช็คไม่ต้องคีย์!BC77</f>
        <v>7440</v>
      </c>
      <c r="D81" s="7">
        <f>[6]ประจำเดือนรวมเช็คไม่ต้องคีย์!BC79</f>
        <v>18432.5</v>
      </c>
      <c r="E81" s="8" t="str">
        <f t="shared" si="10"/>
        <v>-</v>
      </c>
      <c r="F81" s="7">
        <f t="shared" si="11"/>
        <v>81567.5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f>SUM(C70:C81)</f>
        <v>3103026</v>
      </c>
      <c r="D82" s="11">
        <f>SUM(D70:D81)</f>
        <v>18963401.5</v>
      </c>
      <c r="E82" s="12" t="str">
        <f t="shared" si="10"/>
        <v>-</v>
      </c>
      <c r="F82" s="11">
        <f t="shared" si="11"/>
        <v>37036598.5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f>+C82+C68+C65+C55</f>
        <v>93110084.370000005</v>
      </c>
      <c r="D83" s="22">
        <f>+D82+D68+D65+D55</f>
        <v>483030234.50999999</v>
      </c>
      <c r="E83" s="23" t="str">
        <f>IF(D83&gt;B83,"+","-")</f>
        <v>-</v>
      </c>
      <c r="F83" s="22">
        <f>ABS(D83-B83)</f>
        <v>2166969765.4899998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7">
        <f>[6]ประจำเดือนรวมเช็คไม่ต้องคีย์!BE77</f>
        <v>9318679.4000000004</v>
      </c>
      <c r="D94" s="7">
        <f>[6]ประจำเดือนรวมเช็คไม่ต้องคีย์!BE79</f>
        <v>71940476.340000004</v>
      </c>
      <c r="E94" s="8" t="str">
        <f>IF(D94&gt;B94,"+","-")</f>
        <v>-</v>
      </c>
      <c r="F94" s="7">
        <f>ABS(D94-B94)</f>
        <v>205059523.66</v>
      </c>
      <c r="G94" s="6"/>
    </row>
    <row r="95" spans="1:7" ht="24" customHeight="1" x14ac:dyDescent="0.5">
      <c r="A95" s="18" t="s">
        <v>87</v>
      </c>
      <c r="B95" s="7">
        <v>22965000</v>
      </c>
      <c r="C95" s="7">
        <f>[6]ประจำเดือนรวมเช็คไม่ต้องคีย์!BF77</f>
        <v>15011239.5</v>
      </c>
      <c r="D95" s="7">
        <f>[6]ประจำเดือนรวมเช็คไม่ต้องคีย์!BF79</f>
        <v>26300277</v>
      </c>
      <c r="E95" s="8" t="str">
        <f>IF(D95&gt;B95,"+","-")</f>
        <v>+</v>
      </c>
      <c r="F95" s="7">
        <f>ABS(D95-B95)</f>
        <v>3335277</v>
      </c>
      <c r="G95" s="6"/>
    </row>
    <row r="96" spans="1:7" ht="23.25" x14ac:dyDescent="0.5">
      <c r="A96" s="18" t="s">
        <v>88</v>
      </c>
      <c r="B96" s="7">
        <v>800000000</v>
      </c>
      <c r="C96" s="7">
        <f>[6]ประจำเดือนรวมเช็คไม่ต้องคีย์!BG77</f>
        <v>75698763.229999989</v>
      </c>
      <c r="D96" s="7">
        <f>[6]ประจำเดือนรวมเช็คไม่ต้องคีย์!BG79</f>
        <v>317447842.45999992</v>
      </c>
      <c r="E96" s="8" t="str">
        <f>IF(D96&gt;B96,"+","-")</f>
        <v>-</v>
      </c>
      <c r="F96" s="7">
        <f>ABS(D96-B96)</f>
        <v>482552157.54000008</v>
      </c>
      <c r="G96" s="6"/>
    </row>
    <row r="97" spans="1:7" ht="23.25" x14ac:dyDescent="0.5">
      <c r="A97" s="18" t="s">
        <v>89</v>
      </c>
      <c r="B97" s="7">
        <v>35000</v>
      </c>
      <c r="C97" s="7">
        <f>[6]ประจำเดือนรวมเช็คไม่ต้องคีย์!BH77</f>
        <v>0</v>
      </c>
      <c r="D97" s="7">
        <f>[6]ประจำเดือนรวมเช็คไม่ต้องคีย์!BH79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100028682.13</v>
      </c>
      <c r="D98" s="11">
        <f>SUM(D94:D97)</f>
        <v>415688595.79999995</v>
      </c>
      <c r="E98" s="12" t="str">
        <f>IF(D98&gt;B98,"+","-")</f>
        <v>-</v>
      </c>
      <c r="F98" s="11">
        <f>ABS(D98-B98)</f>
        <v>684311404.20000005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[6]ประจำเดือนรวมเช็คไม่ต้องคีย์!BJ77</f>
        <v>0</v>
      </c>
      <c r="D101" s="7">
        <f>[6]ประจำเดือนรวมเช็คไม่ต้องคีย์!BJ79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[6]ประจำเดือนรวมเช็คไม่ต้องคีย์!BK77</f>
        <v>0</v>
      </c>
      <c r="D102" s="7">
        <f>[6]ประจำเดือนรวมเช็คไม่ต้องคีย์!BK79</f>
        <v>16914911</v>
      </c>
      <c r="E102" s="8" t="str">
        <f>IF(D102&gt;B102,"+","-")</f>
        <v>+</v>
      </c>
      <c r="F102" s="7">
        <f>ABS(D102-B102)</f>
        <v>15114911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16914911</v>
      </c>
      <c r="E104" s="46" t="str">
        <f>IF(D104&gt;B104,"+","-")</f>
        <v>-</v>
      </c>
      <c r="F104" s="22">
        <f>ABS(D104-B104)</f>
        <v>33085089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f>[6]ประจำเดือนรวมเช็คไม่ต้องคีย์!BM77</f>
        <v>8183313.2499999991</v>
      </c>
      <c r="D106" s="7">
        <f>[6]ประจำเดือนรวมเช็คไม่ต้องคีย์!BM79</f>
        <v>43146861.160000011</v>
      </c>
      <c r="E106" s="8" t="str">
        <f t="shared" ref="E106:E113" si="12">IF(D106&gt;B106,"+","-")</f>
        <v>-</v>
      </c>
      <c r="F106" s="7">
        <f t="shared" ref="F106:F113" si="13">ABS(D106-B106)</f>
        <v>196853138.83999997</v>
      </c>
      <c r="G106" s="6"/>
    </row>
    <row r="107" spans="1:7" ht="23.25" x14ac:dyDescent="0.5">
      <c r="A107" s="18" t="s">
        <v>99</v>
      </c>
      <c r="B107" s="7">
        <v>20000000</v>
      </c>
      <c r="C107" s="7">
        <f>[6]ประจำเดือนรวมเช็คไม่ต้องคีย์!BN77</f>
        <v>282800</v>
      </c>
      <c r="D107" s="7">
        <f>[6]ประจำเดือนรวมเช็คไม่ต้องคีย์!BN79</f>
        <v>2900000</v>
      </c>
      <c r="E107" s="8" t="str">
        <f t="shared" si="12"/>
        <v>-</v>
      </c>
      <c r="F107" s="7">
        <f t="shared" si="13"/>
        <v>17100000</v>
      </c>
      <c r="G107" s="6"/>
    </row>
    <row r="108" spans="1:7" ht="23.25" x14ac:dyDescent="0.5">
      <c r="A108" s="18" t="s">
        <v>100</v>
      </c>
      <c r="B108" s="7">
        <v>750000000</v>
      </c>
      <c r="C108" s="7">
        <f>+[6]ประจำเดือนรวมเช็คไม่ต้องคีย์!BO77</f>
        <v>226743019.36999995</v>
      </c>
      <c r="D108" s="7">
        <f>+[6]ประจำเดือนรวมเช็คไม่ต้องคีย์!BO79</f>
        <v>274926152.87999994</v>
      </c>
      <c r="E108" s="8" t="str">
        <f>IF(D108&gt;B108,"+","-")</f>
        <v>-</v>
      </c>
      <c r="F108" s="7">
        <f>ABS(D108-B108)</f>
        <v>475073847.12000006</v>
      </c>
      <c r="G108" s="6"/>
    </row>
    <row r="109" spans="1:7" ht="23.25" x14ac:dyDescent="0.5">
      <c r="A109" s="18" t="s">
        <v>114</v>
      </c>
      <c r="B109" s="7">
        <v>70000000</v>
      </c>
      <c r="C109" s="7">
        <f>+[6]ประจำเดือนรวมเช็คไม่ต้องคีย์!BP77</f>
        <v>480954.5</v>
      </c>
      <c r="D109" s="7">
        <f>+[6]ประจำเดือนรวมเช็คไม่ต้องคีย์!BP79</f>
        <v>16764812.25</v>
      </c>
      <c r="E109" s="8" t="str">
        <f t="shared" si="12"/>
        <v>-</v>
      </c>
      <c r="F109" s="7">
        <f t="shared" si="13"/>
        <v>53235187.75</v>
      </c>
      <c r="G109" s="6"/>
    </row>
    <row r="110" spans="1:7" ht="23.25" x14ac:dyDescent="0.5">
      <c r="A110" s="18" t="s">
        <v>112</v>
      </c>
      <c r="B110" s="7">
        <v>40000000</v>
      </c>
      <c r="C110" s="7">
        <f>+[6]ประจำเดือนรวมเช็คไม่ต้องคีย์!BQ77</f>
        <v>8622329</v>
      </c>
      <c r="D110" s="7">
        <f>+[6]ประจำเดือนรวมเช็คไม่ต้องคีย์!BQ79</f>
        <v>16969286.93</v>
      </c>
      <c r="E110" s="8" t="str">
        <f t="shared" si="12"/>
        <v>-</v>
      </c>
      <c r="F110" s="7">
        <f t="shared" si="13"/>
        <v>23030713.07</v>
      </c>
      <c r="G110" s="6"/>
    </row>
    <row r="111" spans="1:7" ht="23.25" x14ac:dyDescent="0.5">
      <c r="A111" s="18" t="s">
        <v>103</v>
      </c>
      <c r="B111" s="7">
        <v>80000000</v>
      </c>
      <c r="C111" s="7">
        <f>+[6]ประจำเดือนรวมเช็คไม่ต้องคีย์!BR77</f>
        <v>6789919.9900000002</v>
      </c>
      <c r="D111" s="7">
        <f>+[6]ประจำเดือนรวมเช็คไม่ต้องคีย์!BR79</f>
        <v>45530075.789999999</v>
      </c>
      <c r="E111" s="8" t="str">
        <f>IF(D111&gt;B111,"+","-")</f>
        <v>-</v>
      </c>
      <c r="F111" s="7">
        <f>ABS(D111-B111)</f>
        <v>34469924.210000001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251102336.10999995</v>
      </c>
      <c r="D112" s="11">
        <f>SUM(D106:D111)</f>
        <v>400237189.00999999</v>
      </c>
      <c r="E112" s="12" t="str">
        <f t="shared" si="12"/>
        <v>-</v>
      </c>
      <c r="F112" s="11">
        <f t="shared" si="13"/>
        <v>799762810.99000001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7561759772.75</v>
      </c>
      <c r="D113" s="11">
        <f>+D28+D83+D98+D104+D112</f>
        <v>35653288672.720009</v>
      </c>
      <c r="E113" s="12" t="str">
        <f t="shared" si="12"/>
        <v>-</v>
      </c>
      <c r="F113" s="11">
        <f t="shared" si="13"/>
        <v>39846711327.279991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+[6]ประจำเดือนรวมเช็คไม่ต้องคีย์!BY77</f>
        <v>0</v>
      </c>
      <c r="D115" s="22">
        <f>[6]ประจำเดือนรวมเช็คไม่ต้องคีย์!BY79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7561759772.75</v>
      </c>
      <c r="D117" s="11">
        <f>+D113+D116</f>
        <v>35653288672.720009</v>
      </c>
      <c r="E117" s="12" t="str">
        <f>IF(D117&gt;B117,"+","-")</f>
        <v>-</v>
      </c>
      <c r="F117" s="11">
        <f>ABS(D117-B117)</f>
        <v>39846711327.279991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zoomScale="80" zoomScaleNormal="80" workbookViewId="0">
      <selection sqref="A1:XFD1048576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4" customHeight="1" x14ac:dyDescent="0.45">
      <c r="A2" s="50" t="s">
        <v>116</v>
      </c>
      <c r="B2" s="50"/>
      <c r="C2" s="50"/>
      <c r="D2" s="50"/>
      <c r="E2" s="50"/>
      <c r="F2" s="50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v>2191270.12</v>
      </c>
      <c r="D9" s="7">
        <v>14894660.16</v>
      </c>
      <c r="E9" s="8" t="str">
        <f>IF(D9&gt;B9,"+","-")</f>
        <v>+</v>
      </c>
      <c r="F9" s="7">
        <f>ABS(D9-B9)</f>
        <v>6894660.1600000001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v>45166414.130000003</v>
      </c>
      <c r="D10" s="7">
        <v>358119322.62</v>
      </c>
      <c r="E10" s="8" t="str">
        <f t="shared" ref="E10:E16" si="0">IF(D10&gt;B10,"+","-")</f>
        <v>-</v>
      </c>
      <c r="F10" s="7">
        <f t="shared" ref="F10:F16" si="1">ABS(D10-B10)</f>
        <v>241880677.38</v>
      </c>
      <c r="G10" s="6"/>
    </row>
    <row r="11" spans="1:7" ht="23.25" x14ac:dyDescent="0.5">
      <c r="A11" s="7" t="s">
        <v>15</v>
      </c>
      <c r="B11" s="7">
        <v>1000000000</v>
      </c>
      <c r="C11" s="7">
        <v>193290217.05000001</v>
      </c>
      <c r="D11" s="7">
        <v>642809985.13</v>
      </c>
      <c r="E11" s="8" t="str">
        <f t="shared" si="0"/>
        <v>-</v>
      </c>
      <c r="F11" s="7">
        <f t="shared" si="1"/>
        <v>357190014.87</v>
      </c>
      <c r="G11" s="6"/>
    </row>
    <row r="12" spans="1:7" ht="23.25" x14ac:dyDescent="0.5">
      <c r="A12" s="7" t="s">
        <v>16</v>
      </c>
      <c r="B12" s="7">
        <v>1000000</v>
      </c>
      <c r="C12" s="7">
        <v>54044</v>
      </c>
      <c r="D12" s="7">
        <v>430081</v>
      </c>
      <c r="E12" s="8" t="str">
        <f t="shared" si="0"/>
        <v>-</v>
      </c>
      <c r="F12" s="7">
        <f t="shared" si="1"/>
        <v>569919</v>
      </c>
      <c r="G12" s="6"/>
    </row>
    <row r="13" spans="1:7" ht="23.25" x14ac:dyDescent="0.5">
      <c r="A13" s="7" t="s">
        <v>17</v>
      </c>
      <c r="B13" s="7">
        <v>240000000</v>
      </c>
      <c r="C13" s="7">
        <v>17578355.109999999</v>
      </c>
      <c r="D13" s="7">
        <v>113351275.31</v>
      </c>
      <c r="E13" s="8" t="str">
        <f t="shared" si="0"/>
        <v>-</v>
      </c>
      <c r="F13" s="7">
        <f t="shared" si="1"/>
        <v>126648724.69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v>112555984.97</v>
      </c>
      <c r="D15" s="7">
        <v>334706704.48000002</v>
      </c>
      <c r="E15" s="8" t="str">
        <f>IF(D15&gt;B15,"+","-")</f>
        <v>-</v>
      </c>
      <c r="F15" s="7">
        <f>ABS(D15-B15)</f>
        <v>4780293295.5200005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f>SUM(C9:C15)</f>
        <v>370836285.38</v>
      </c>
      <c r="D16" s="11">
        <f>SUM(D9:D15)</f>
        <v>1464312028.7</v>
      </c>
      <c r="E16" s="12" t="str">
        <f t="shared" si="0"/>
        <v>-</v>
      </c>
      <c r="F16" s="11">
        <f t="shared" si="1"/>
        <v>5535687971.3000002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v>3199647323.8600001</v>
      </c>
      <c r="D18" s="7">
        <v>16540029941.42</v>
      </c>
      <c r="E18" s="8" t="str">
        <f t="shared" ref="E18:E27" si="2">IF(D18&gt;B18,"+","-")</f>
        <v>-</v>
      </c>
      <c r="F18" s="7">
        <f t="shared" ref="F18:F27" si="3">ABS(D18-B18)</f>
        <v>11559970058.58</v>
      </c>
      <c r="G18" s="6"/>
    </row>
    <row r="19" spans="1:7" ht="23.25" x14ac:dyDescent="0.5">
      <c r="A19" s="7" t="s">
        <v>23</v>
      </c>
      <c r="B19" s="13">
        <v>13700000000</v>
      </c>
      <c r="C19" s="47" t="s">
        <v>8</v>
      </c>
      <c r="D19" s="7">
        <v>10629434423.26</v>
      </c>
      <c r="E19" s="14" t="str">
        <f t="shared" si="2"/>
        <v>-</v>
      </c>
      <c r="F19" s="7">
        <f t="shared" si="3"/>
        <v>3070565576.7399998</v>
      </c>
      <c r="G19" s="6"/>
    </row>
    <row r="20" spans="1:7" ht="23.25" x14ac:dyDescent="0.5">
      <c r="A20" s="7" t="s">
        <v>24</v>
      </c>
      <c r="B20" s="13">
        <v>4600000000</v>
      </c>
      <c r="C20" s="7">
        <v>404771149.56999999</v>
      </c>
      <c r="D20" s="7">
        <v>2803004020.02</v>
      </c>
      <c r="E20" s="8" t="str">
        <f t="shared" si="2"/>
        <v>-</v>
      </c>
      <c r="F20" s="7">
        <f t="shared" si="3"/>
        <v>1796995979.98</v>
      </c>
      <c r="G20" s="6"/>
    </row>
    <row r="21" spans="1:7" ht="23.25" x14ac:dyDescent="0.5">
      <c r="A21" s="7" t="s">
        <v>25</v>
      </c>
      <c r="B21" s="15">
        <v>13200000000</v>
      </c>
      <c r="C21" s="7">
        <v>630556739</v>
      </c>
      <c r="D21" s="16">
        <v>5907298301</v>
      </c>
      <c r="E21" s="8" t="str">
        <f t="shared" si="2"/>
        <v>-</v>
      </c>
      <c r="F21" s="17">
        <f t="shared" si="3"/>
        <v>7292701699</v>
      </c>
      <c r="G21" s="6"/>
    </row>
    <row r="22" spans="1:7" ht="24" customHeight="1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v>299008549.25999999</v>
      </c>
      <c r="D23" s="7">
        <v>1858437581.97</v>
      </c>
      <c r="E23" s="8" t="str">
        <f>IF(D23&gt;B23,"+","-")</f>
        <v>-</v>
      </c>
      <c r="F23" s="7">
        <f>ABS(D23-B23)</f>
        <v>1891562418.03</v>
      </c>
      <c r="G23" s="6"/>
    </row>
    <row r="24" spans="1:7" ht="23.25" x14ac:dyDescent="0.5">
      <c r="A24" s="7" t="s">
        <v>28</v>
      </c>
      <c r="B24" s="7">
        <v>4600000</v>
      </c>
      <c r="C24" s="7">
        <v>70205</v>
      </c>
      <c r="D24" s="7">
        <v>2707666.58</v>
      </c>
      <c r="E24" s="8" t="str">
        <f>IF(D24&gt;B24,"+","-")</f>
        <v>-</v>
      </c>
      <c r="F24" s="7">
        <f>ABS(D24-B24)</f>
        <v>1892333.42</v>
      </c>
      <c r="G24" s="6"/>
    </row>
    <row r="25" spans="1:7" ht="23.25" x14ac:dyDescent="0.5">
      <c r="A25" s="7" t="s">
        <v>29</v>
      </c>
      <c r="B25" s="7">
        <v>400000</v>
      </c>
      <c r="C25" s="7">
        <v>60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x14ac:dyDescent="0.5">
      <c r="A26" s="7" t="s">
        <v>30</v>
      </c>
      <c r="B26" s="7">
        <v>145000000</v>
      </c>
      <c r="C26" s="7">
        <v>5153000.01</v>
      </c>
      <c r="D26" s="7">
        <v>42216931.530000001</v>
      </c>
      <c r="E26" s="8" t="str">
        <f>IF(D26&gt;B26,"+","-")</f>
        <v>-</v>
      </c>
      <c r="F26" s="7">
        <f>ABS(D26-B26)</f>
        <v>102783068.47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4539207026.7000008</v>
      </c>
      <c r="D27" s="20">
        <f>SUM(D18:D26)</f>
        <v>37783149025.779999</v>
      </c>
      <c r="E27" s="12" t="str">
        <f t="shared" si="2"/>
        <v>-</v>
      </c>
      <c r="F27" s="11">
        <f t="shared" si="3"/>
        <v>25716850974.220001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4910043312.0800009</v>
      </c>
      <c r="D28" s="22">
        <f>+D16+D27</f>
        <v>39247461054.479996</v>
      </c>
      <c r="E28" s="23" t="str">
        <f>IF(D28&gt;B28,"+","-")</f>
        <v>-</v>
      </c>
      <c r="F28" s="22">
        <f>ABS(D28-B28)</f>
        <v>31252538945.520004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42889850</v>
      </c>
      <c r="D31" s="7">
        <v>307248611.80000001</v>
      </c>
      <c r="E31" s="8" t="str">
        <f t="shared" ref="E31:E37" si="4">IF(D31&gt;B31,"+","-")</f>
        <v>-</v>
      </c>
      <c r="F31" s="7">
        <f t="shared" ref="F31:F37" si="5">ABS(D31-B31)</f>
        <v>492751388.19999999</v>
      </c>
      <c r="G31" s="6"/>
    </row>
    <row r="32" spans="1:7" ht="23.25" x14ac:dyDescent="0.5">
      <c r="A32" s="7" t="s">
        <v>36</v>
      </c>
      <c r="B32" s="7">
        <v>42700000</v>
      </c>
      <c r="C32" s="7">
        <v>2462800</v>
      </c>
      <c r="D32" s="7">
        <v>20216456</v>
      </c>
      <c r="E32" s="8" t="str">
        <f t="shared" si="4"/>
        <v>-</v>
      </c>
      <c r="F32" s="7">
        <f t="shared" si="5"/>
        <v>22483544</v>
      </c>
      <c r="G32" s="6"/>
    </row>
    <row r="33" spans="1:7" ht="23.25" x14ac:dyDescent="0.5">
      <c r="A33" s="7" t="s">
        <v>37</v>
      </c>
      <c r="B33" s="7">
        <v>50000000</v>
      </c>
      <c r="C33" s="7">
        <v>2267426.5</v>
      </c>
      <c r="D33" s="7">
        <v>14299492.130000001</v>
      </c>
      <c r="E33" s="8" t="str">
        <f t="shared" si="4"/>
        <v>-</v>
      </c>
      <c r="F33" s="7">
        <f t="shared" si="5"/>
        <v>35700507.869999997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v>3264001.42</v>
      </c>
      <c r="D34" s="7">
        <v>26269817.690000001</v>
      </c>
      <c r="E34" s="8" t="str">
        <f t="shared" si="4"/>
        <v>-</v>
      </c>
      <c r="F34" s="7">
        <f t="shared" si="5"/>
        <v>35730182.310000002</v>
      </c>
      <c r="G34" s="6"/>
    </row>
    <row r="35" spans="1:7" ht="23.25" x14ac:dyDescent="0.5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v>102430</v>
      </c>
      <c r="D36" s="7">
        <v>21125331</v>
      </c>
      <c r="E36" s="8" t="str">
        <f t="shared" si="4"/>
        <v>-</v>
      </c>
      <c r="F36" s="7">
        <f t="shared" si="5"/>
        <v>57874669</v>
      </c>
      <c r="G36" s="6"/>
    </row>
    <row r="37" spans="1:7" ht="23.25" x14ac:dyDescent="0.5">
      <c r="A37" s="7" t="s">
        <v>41</v>
      </c>
      <c r="B37" s="24">
        <v>900000</v>
      </c>
      <c r="C37" s="7">
        <v>51820</v>
      </c>
      <c r="D37" s="7">
        <v>520069</v>
      </c>
      <c r="E37" s="8" t="str">
        <f t="shared" si="4"/>
        <v>-</v>
      </c>
      <c r="F37" s="7">
        <f t="shared" si="5"/>
        <v>379931</v>
      </c>
      <c r="G37" s="6"/>
    </row>
    <row r="38" spans="1:7" ht="23.25" x14ac:dyDescent="0.5">
      <c r="A38" s="7" t="s">
        <v>42</v>
      </c>
      <c r="B38" s="24">
        <v>13000000</v>
      </c>
      <c r="C38" s="7">
        <v>846650</v>
      </c>
      <c r="D38" s="7">
        <v>6487250</v>
      </c>
      <c r="E38" s="8" t="str">
        <f>IF(D38&gt;B38,"+","-")</f>
        <v>-</v>
      </c>
      <c r="F38" s="7">
        <f>ABS(D38-B38)</f>
        <v>6512750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v>4000</v>
      </c>
      <c r="D39" s="7">
        <v>197750</v>
      </c>
      <c r="E39" s="8" t="str">
        <f t="shared" ref="E39:E55" si="6">IF(D39&gt;B39,"+","-")</f>
        <v>-</v>
      </c>
      <c r="F39" s="7">
        <f t="shared" ref="F39:F55" si="7">ABS(D39-B39)</f>
        <v>62250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v>750</v>
      </c>
      <c r="D40" s="7">
        <v>24200</v>
      </c>
      <c r="E40" s="8" t="str">
        <f t="shared" si="6"/>
        <v>-</v>
      </c>
      <c r="F40" s="7">
        <f t="shared" si="7"/>
        <v>5800</v>
      </c>
      <c r="G40" s="6"/>
    </row>
    <row r="41" spans="1:7" s="9" customFormat="1" ht="23.25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47" t="s">
        <v>8</v>
      </c>
      <c r="D42" s="7">
        <f>+[6]ประจำเดือนรวมเช็คไม่ต้องคีย์!AC79</f>
        <v>0</v>
      </c>
      <c r="E42" s="8" t="str">
        <f t="shared" si="6"/>
        <v>-</v>
      </c>
      <c r="F42" s="7">
        <f t="shared" si="7"/>
        <v>13000000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customHeight="1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v>7076400</v>
      </c>
      <c r="D52" s="7">
        <v>53385500</v>
      </c>
      <c r="E52" s="8" t="str">
        <f t="shared" si="6"/>
        <v>-</v>
      </c>
      <c r="F52" s="7">
        <f t="shared" si="7"/>
        <v>21614500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v>15024.75</v>
      </c>
      <c r="D53" s="7">
        <v>132451.5</v>
      </c>
      <c r="E53" s="8" t="str">
        <f>IF(D53&gt;B53,"+","-")</f>
        <v>-</v>
      </c>
      <c r="F53" s="7">
        <f>ABS(D53-B53)</f>
        <v>267548.5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f>SUM(C31:C42)+SUM(C49:C54)</f>
        <v>58981152.670000002</v>
      </c>
      <c r="D55" s="11">
        <f>SUM(D31:D42)+SUM(D49:D54)</f>
        <v>449908729.12</v>
      </c>
      <c r="E55" s="12" t="str">
        <f t="shared" si="6"/>
        <v>-</v>
      </c>
      <c r="F55" s="11">
        <f t="shared" si="7"/>
        <v>1884091270.8800001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v>137209</v>
      </c>
      <c r="D57" s="7">
        <v>18702639.050000001</v>
      </c>
      <c r="E57" s="8" t="str">
        <f>IF(D57&gt;B57,"+","-")</f>
        <v>-</v>
      </c>
      <c r="F57" s="7">
        <f>ABS(D57-B57)</f>
        <v>107297360.95</v>
      </c>
      <c r="G57" s="6"/>
    </row>
    <row r="58" spans="1:7" ht="24" customHeight="1" x14ac:dyDescent="0.5">
      <c r="A58" s="7" t="s">
        <v>58</v>
      </c>
      <c r="B58" s="7">
        <v>20000000</v>
      </c>
      <c r="C58" s="7">
        <v>7330</v>
      </c>
      <c r="D58" s="7">
        <v>2820015</v>
      </c>
      <c r="E58" s="8" t="str">
        <f t="shared" ref="E58:E63" si="8">IF(D58&gt;B58,"+","-")</f>
        <v>-</v>
      </c>
      <c r="F58" s="7">
        <f t="shared" ref="F58:F63" si="9">ABS(D58-B58)</f>
        <v>17179985</v>
      </c>
      <c r="G58" s="6"/>
    </row>
    <row r="59" spans="1:7" ht="23.25" x14ac:dyDescent="0.5">
      <c r="A59" s="7" t="s">
        <v>59</v>
      </c>
      <c r="B59" s="7">
        <v>200000</v>
      </c>
      <c r="C59" s="7">
        <v>5355</v>
      </c>
      <c r="D59" s="7">
        <v>86440</v>
      </c>
      <c r="E59" s="8" t="str">
        <f t="shared" si="8"/>
        <v>-</v>
      </c>
      <c r="F59" s="7">
        <f t="shared" si="9"/>
        <v>113560</v>
      </c>
      <c r="G59" s="6"/>
    </row>
    <row r="60" spans="1:7" ht="23.25" x14ac:dyDescent="0.5">
      <c r="A60" s="7" t="s">
        <v>60</v>
      </c>
      <c r="B60" s="7">
        <v>1800000</v>
      </c>
      <c r="C60" s="7" t="s">
        <v>8</v>
      </c>
      <c r="D60" s="7">
        <v>304800</v>
      </c>
      <c r="E60" s="8" t="str">
        <f t="shared" si="8"/>
        <v>-</v>
      </c>
      <c r="F60" s="7">
        <f t="shared" si="9"/>
        <v>1495200</v>
      </c>
      <c r="G60" s="6"/>
    </row>
    <row r="61" spans="1:7" ht="23.25" x14ac:dyDescent="0.5">
      <c r="A61" s="7" t="s">
        <v>61</v>
      </c>
      <c r="B61" s="7">
        <v>300000</v>
      </c>
      <c r="C61" s="7">
        <v>4500</v>
      </c>
      <c r="D61" s="7">
        <v>189000</v>
      </c>
      <c r="E61" s="8" t="str">
        <f t="shared" si="8"/>
        <v>-</v>
      </c>
      <c r="F61" s="7">
        <f t="shared" si="9"/>
        <v>111000</v>
      </c>
      <c r="G61" s="6"/>
    </row>
    <row r="62" spans="1:7" ht="23.25" x14ac:dyDescent="0.5">
      <c r="A62" s="7" t="s">
        <v>62</v>
      </c>
      <c r="B62" s="7">
        <v>1000000</v>
      </c>
      <c r="C62" s="7">
        <v>480</v>
      </c>
      <c r="D62" s="7">
        <v>463900</v>
      </c>
      <c r="E62" s="8" t="str">
        <f t="shared" si="8"/>
        <v>-</v>
      </c>
      <c r="F62" s="7">
        <f t="shared" si="9"/>
        <v>536100</v>
      </c>
      <c r="G62" s="6"/>
    </row>
    <row r="63" spans="1:7" ht="23.25" x14ac:dyDescent="0.5">
      <c r="A63" s="7" t="s">
        <v>63</v>
      </c>
      <c r="B63" s="7">
        <v>10700000</v>
      </c>
      <c r="C63" s="7">
        <v>37695</v>
      </c>
      <c r="D63" s="7">
        <v>2415944</v>
      </c>
      <c r="E63" s="8" t="str">
        <f t="shared" si="8"/>
        <v>-</v>
      </c>
      <c r="F63" s="7">
        <f t="shared" si="9"/>
        <v>8284056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v>81849</v>
      </c>
      <c r="D65" s="11">
        <f>SUM(D57:D63)</f>
        <v>24982738.050000001</v>
      </c>
      <c r="E65" s="12" t="str">
        <f>IF(D65&gt;B65,"+","-")</f>
        <v>-</v>
      </c>
      <c r="F65" s="11">
        <f>ABS(D65-B65)</f>
        <v>135017261.94999999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v>6421136.6399999997</v>
      </c>
      <c r="D67" s="7">
        <v>54495806.149999999</v>
      </c>
      <c r="E67" s="8" t="str">
        <f>IF(D67&gt;B67,"+","-")</f>
        <v>-</v>
      </c>
      <c r="F67" s="7">
        <f>ABS(D67-B67)</f>
        <v>45504193.850000001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6421136.6399999997</v>
      </c>
      <c r="D68" s="11">
        <f>D67</f>
        <v>54495806.149999999</v>
      </c>
      <c r="E68" s="12" t="str">
        <f t="shared" ref="E68:E82" si="10">IF(D68&gt;B68,"+","-")</f>
        <v>-</v>
      </c>
      <c r="F68" s="11">
        <f>ABS(D68-B68)</f>
        <v>45504193.850000001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v>59880</v>
      </c>
      <c r="D70" s="7">
        <v>5172782</v>
      </c>
      <c r="E70" s="8" t="str">
        <f t="shared" si="10"/>
        <v>-</v>
      </c>
      <c r="F70" s="7">
        <f t="shared" ref="F70:F82" si="11">ABS(D70-B70)</f>
        <v>6827218</v>
      </c>
      <c r="G70" s="6"/>
    </row>
    <row r="71" spans="1:7" ht="23.25" x14ac:dyDescent="0.5">
      <c r="A71" s="7" t="s">
        <v>71</v>
      </c>
      <c r="B71" s="7">
        <v>500000</v>
      </c>
      <c r="C71" s="7">
        <v>9725</v>
      </c>
      <c r="D71" s="7">
        <v>152995</v>
      </c>
      <c r="E71" s="8" t="str">
        <f t="shared" si="10"/>
        <v>-</v>
      </c>
      <c r="F71" s="7">
        <f t="shared" si="11"/>
        <v>347005</v>
      </c>
      <c r="G71" s="6"/>
    </row>
    <row r="72" spans="1:7" s="9" customFormat="1" ht="23.25" x14ac:dyDescent="0.5">
      <c r="A72" s="7" t="s">
        <v>72</v>
      </c>
      <c r="B72" s="7">
        <v>1000000</v>
      </c>
      <c r="C72" s="7">
        <v>18660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x14ac:dyDescent="0.5">
      <c r="A73" s="7" t="s">
        <v>73</v>
      </c>
      <c r="B73" s="7">
        <v>4000000</v>
      </c>
      <c r="C73" s="7">
        <v>176396</v>
      </c>
      <c r="D73" s="7">
        <v>2245088</v>
      </c>
      <c r="E73" s="8" t="str">
        <f t="shared" si="10"/>
        <v>-</v>
      </c>
      <c r="F73" s="7">
        <f t="shared" si="11"/>
        <v>1754912</v>
      </c>
      <c r="G73" s="6"/>
    </row>
    <row r="74" spans="1:7" ht="23.25" x14ac:dyDescent="0.5">
      <c r="A74" s="7" t="s">
        <v>74</v>
      </c>
      <c r="B74" s="7">
        <v>4000000</v>
      </c>
      <c r="C74" s="7">
        <v>36000</v>
      </c>
      <c r="D74" s="7">
        <v>247980</v>
      </c>
      <c r="E74" s="8" t="str">
        <f t="shared" si="10"/>
        <v>-</v>
      </c>
      <c r="F74" s="7">
        <f t="shared" si="11"/>
        <v>3752020</v>
      </c>
      <c r="G74" s="6"/>
    </row>
    <row r="75" spans="1:7" ht="23.25" x14ac:dyDescent="0.5">
      <c r="A75" s="7" t="s">
        <v>75</v>
      </c>
      <c r="B75" s="7">
        <v>100000</v>
      </c>
      <c r="C75" s="7">
        <v>10400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x14ac:dyDescent="0.5">
      <c r="A76" s="7" t="s">
        <v>76</v>
      </c>
      <c r="B76" s="7">
        <v>6700000</v>
      </c>
      <c r="C76" s="7">
        <v>112650</v>
      </c>
      <c r="D76" s="7">
        <v>3301990</v>
      </c>
      <c r="E76" s="8" t="str">
        <f>IF(D76&gt;B76,"+","-")</f>
        <v>-</v>
      </c>
      <c r="F76" s="7">
        <f>ABS(D76-B76)</f>
        <v>3398010</v>
      </c>
      <c r="G76" s="6"/>
    </row>
    <row r="77" spans="1:7" s="9" customFormat="1" ht="23.25" x14ac:dyDescent="0.5">
      <c r="A77" s="7" t="s">
        <v>77</v>
      </c>
      <c r="B77" s="7">
        <v>13000000</v>
      </c>
      <c r="C77" s="47" t="s">
        <v>117</v>
      </c>
      <c r="D77" s="7">
        <v>5972265</v>
      </c>
      <c r="E77" s="8" t="str">
        <f>IF(D77&gt;B77,"+","-")</f>
        <v>-</v>
      </c>
      <c r="F77" s="7">
        <f>ABS(D77-B77)</f>
        <v>7027735</v>
      </c>
      <c r="G77" s="6"/>
    </row>
    <row r="78" spans="1:7" ht="23.25" x14ac:dyDescent="0.5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47">
        <v>321100</v>
      </c>
      <c r="D79" s="7">
        <v>3072430</v>
      </c>
      <c r="E79" s="8" t="str">
        <f t="shared" si="10"/>
        <v>-</v>
      </c>
      <c r="F79" s="7">
        <f t="shared" si="11"/>
        <v>11427570</v>
      </c>
      <c r="G79" s="6"/>
    </row>
    <row r="80" spans="1:7" ht="23.25" x14ac:dyDescent="0.5">
      <c r="A80" s="7" t="s">
        <v>80</v>
      </c>
      <c r="B80" s="7">
        <v>80000</v>
      </c>
      <c r="C80" s="47">
        <v>8760</v>
      </c>
      <c r="D80" s="7">
        <v>62670</v>
      </c>
      <c r="E80" s="8" t="str">
        <f t="shared" si="10"/>
        <v>-</v>
      </c>
      <c r="F80" s="7">
        <f t="shared" si="11"/>
        <v>17330</v>
      </c>
      <c r="G80" s="6"/>
    </row>
    <row r="81" spans="1:7" ht="23.25" x14ac:dyDescent="0.5">
      <c r="A81" s="7" t="s">
        <v>81</v>
      </c>
      <c r="B81" s="7">
        <v>100000</v>
      </c>
      <c r="C81" s="47" t="s">
        <v>8</v>
      </c>
      <c r="D81" s="7">
        <v>18432.5</v>
      </c>
      <c r="E81" s="8" t="str">
        <f t="shared" si="10"/>
        <v>-</v>
      </c>
      <c r="F81" s="7">
        <f t="shared" si="11"/>
        <v>81567.5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1510131</v>
      </c>
      <c r="D82" s="11">
        <f>SUM(D70:D81)</f>
        <v>20473832.5</v>
      </c>
      <c r="E82" s="12" t="str">
        <f t="shared" si="10"/>
        <v>-</v>
      </c>
      <c r="F82" s="11">
        <f t="shared" si="11"/>
        <v>35526167.5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v>66830571.310000002</v>
      </c>
      <c r="D83" s="22">
        <f>+D82+D68+D65+D55</f>
        <v>549861105.82000005</v>
      </c>
      <c r="E83" s="23" t="str">
        <f>IF(D83&gt;B83,"+","-")</f>
        <v>-</v>
      </c>
      <c r="F83" s="22">
        <f>ABS(D83-B83)</f>
        <v>2100138894.1799998</v>
      </c>
      <c r="G83" s="6"/>
    </row>
    <row r="84" spans="1:7" ht="24" customHeight="1" x14ac:dyDescent="0.5">
      <c r="A84" s="29"/>
      <c r="B84" s="16"/>
      <c r="C84" s="16"/>
      <c r="D84" s="16"/>
      <c r="E84" s="25"/>
      <c r="F84" s="16"/>
      <c r="G84" s="6"/>
    </row>
    <row r="85" spans="1:7" ht="24" customHeight="1" x14ac:dyDescent="0.5">
      <c r="A85" s="29"/>
      <c r="B85" s="16"/>
      <c r="C85" s="16"/>
      <c r="D85" s="16"/>
      <c r="E85" s="25"/>
      <c r="F85" s="16"/>
      <c r="G85" s="6"/>
    </row>
    <row r="86" spans="1:7" ht="24" customHeight="1" x14ac:dyDescent="0.5">
      <c r="A86" s="29"/>
      <c r="B86" s="16"/>
      <c r="C86" s="16"/>
      <c r="D86" s="16"/>
      <c r="E86" s="25"/>
      <c r="F86" s="16"/>
      <c r="G86" s="6"/>
    </row>
    <row r="87" spans="1:7" ht="24" customHeight="1" x14ac:dyDescent="0.5">
      <c r="A87" s="29"/>
      <c r="B87" s="16"/>
      <c r="C87" s="16"/>
      <c r="D87" s="16"/>
      <c r="E87" s="25"/>
      <c r="F87" s="16"/>
      <c r="G87" s="6"/>
    </row>
    <row r="88" spans="1:7" ht="24" customHeight="1" x14ac:dyDescent="0.5">
      <c r="A88" s="29"/>
      <c r="B88" s="16"/>
      <c r="C88" s="16"/>
      <c r="D88" s="16"/>
      <c r="E88" s="25"/>
      <c r="F88" s="16"/>
      <c r="G88" s="6"/>
    </row>
    <row r="89" spans="1:7" ht="24" customHeight="1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4" customHeight="1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4" customHeight="1" x14ac:dyDescent="0.5">
      <c r="A93" s="30" t="s">
        <v>85</v>
      </c>
      <c r="B93" s="4"/>
      <c r="C93" s="4"/>
      <c r="D93" s="4"/>
      <c r="E93" s="5"/>
      <c r="F93" s="4"/>
      <c r="G93" s="6"/>
    </row>
    <row r="94" spans="1:7" ht="24" customHeight="1" x14ac:dyDescent="0.5">
      <c r="A94" s="18" t="s">
        <v>86</v>
      </c>
      <c r="B94" s="7">
        <v>277000000</v>
      </c>
      <c r="C94" s="47">
        <v>24715358.399999999</v>
      </c>
      <c r="D94" s="7">
        <v>96655834.739999995</v>
      </c>
      <c r="E94" s="8" t="str">
        <f>IF(D94&gt;B94,"+","-")</f>
        <v>-</v>
      </c>
      <c r="F94" s="7">
        <f>ABS(D94-B94)</f>
        <v>180344165.25999999</v>
      </c>
      <c r="G94" s="6"/>
    </row>
    <row r="95" spans="1:7" ht="24" customHeight="1" x14ac:dyDescent="0.5">
      <c r="A95" s="18" t="s">
        <v>87</v>
      </c>
      <c r="B95" s="7">
        <v>22965000</v>
      </c>
      <c r="C95" s="47" t="s">
        <v>8</v>
      </c>
      <c r="D95" s="7">
        <v>26300277</v>
      </c>
      <c r="E95" s="8" t="str">
        <f>IF(D95&gt;B95,"+","-")</f>
        <v>+</v>
      </c>
      <c r="F95" s="7">
        <f>ABS(D95-B95)</f>
        <v>3335277</v>
      </c>
      <c r="G95" s="6"/>
    </row>
    <row r="96" spans="1:7" ht="23.25" x14ac:dyDescent="0.5">
      <c r="A96" s="18" t="s">
        <v>88</v>
      </c>
      <c r="B96" s="7">
        <v>800000000</v>
      </c>
      <c r="C96" s="47">
        <v>27972822.379999999</v>
      </c>
      <c r="D96" s="7">
        <v>345420664.83999997</v>
      </c>
      <c r="E96" s="8" t="str">
        <f>IF(D96&gt;B96,"+","-")</f>
        <v>-</v>
      </c>
      <c r="F96" s="7">
        <f>ABS(D96-B96)</f>
        <v>454579335.16000003</v>
      </c>
      <c r="G96" s="6"/>
    </row>
    <row r="97" spans="1:7" ht="23.25" x14ac:dyDescent="0.5">
      <c r="A97" s="18" t="s">
        <v>89</v>
      </c>
      <c r="B97" s="7">
        <v>35000</v>
      </c>
      <c r="C97" s="47" t="s">
        <v>8</v>
      </c>
      <c r="D97" s="7">
        <f>[6]ประจำเดือนรวมเช็คไม่ต้องคีย์!BH79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4" customHeight="1" x14ac:dyDescent="0.5">
      <c r="A98" s="31" t="s">
        <v>90</v>
      </c>
      <c r="B98" s="11">
        <f>SUM(B94:B97)</f>
        <v>1100000000</v>
      </c>
      <c r="C98" s="11">
        <f>SUM(C94:C97)</f>
        <v>52688180.780000001</v>
      </c>
      <c r="D98" s="11">
        <f>SUM(D94:D97)</f>
        <v>468376776.57999998</v>
      </c>
      <c r="E98" s="12" t="str">
        <f>IF(D98&gt;B98,"+","-")</f>
        <v>-</v>
      </c>
      <c r="F98" s="11">
        <f>ABS(D98-B98)</f>
        <v>631623223.42000008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[6]ประจำเดือนรวมเช็คไม่ต้องคีย์!BJ77</f>
        <v>0</v>
      </c>
      <c r="D101" s="7">
        <f>[6]ประจำเดือนรวมเช็คไม่ต้องคีย์!BJ79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[6]ประจำเดือนรวมเช็คไม่ต้องคีย์!BK77</f>
        <v>0</v>
      </c>
      <c r="D102" s="7">
        <f>[6]ประจำเดือนรวมเช็คไม่ต้องคีย์!BK79</f>
        <v>16914911</v>
      </c>
      <c r="E102" s="8" t="str">
        <f>IF(D102&gt;B102,"+","-")</f>
        <v>+</v>
      </c>
      <c r="F102" s="7">
        <f>ABS(D102-B102)</f>
        <v>15114911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16914911</v>
      </c>
      <c r="E104" s="46" t="str">
        <f>IF(D104&gt;B104,"+","-")</f>
        <v>-</v>
      </c>
      <c r="F104" s="22">
        <f>ABS(D104-B104)</f>
        <v>33085089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v>907512.11</v>
      </c>
      <c r="D106" s="7">
        <v>44054373.270000003</v>
      </c>
      <c r="E106" s="8" t="str">
        <f t="shared" ref="E106:E113" si="12">IF(D106&gt;B106,"+","-")</f>
        <v>-</v>
      </c>
      <c r="F106" s="7">
        <f t="shared" ref="F106:F113" si="13">ABS(D106-B106)</f>
        <v>195945626.72999999</v>
      </c>
      <c r="G106" s="6"/>
    </row>
    <row r="107" spans="1:7" ht="23.25" x14ac:dyDescent="0.5">
      <c r="A107" s="18" t="s">
        <v>99</v>
      </c>
      <c r="B107" s="7">
        <v>20000000</v>
      </c>
      <c r="C107" s="7">
        <v>430200</v>
      </c>
      <c r="D107" s="7">
        <v>3330200</v>
      </c>
      <c r="E107" s="8" t="str">
        <f t="shared" si="12"/>
        <v>-</v>
      </c>
      <c r="F107" s="7">
        <f t="shared" si="13"/>
        <v>16669800</v>
      </c>
      <c r="G107" s="6"/>
    </row>
    <row r="108" spans="1:7" ht="23.25" x14ac:dyDescent="0.5">
      <c r="A108" s="18" t="s">
        <v>100</v>
      </c>
      <c r="B108" s="7">
        <v>750000000</v>
      </c>
      <c r="C108" s="7">
        <v>3655092.62</v>
      </c>
      <c r="D108" s="7">
        <v>278581245.5</v>
      </c>
      <c r="E108" s="8" t="str">
        <f>IF(D108&gt;B108,"+","-")</f>
        <v>-</v>
      </c>
      <c r="F108" s="7">
        <f>ABS(D108-B108)</f>
        <v>471418754.5</v>
      </c>
      <c r="G108" s="6"/>
    </row>
    <row r="109" spans="1:7" ht="23.25" x14ac:dyDescent="0.5">
      <c r="A109" s="18" t="s">
        <v>114</v>
      </c>
      <c r="B109" s="7">
        <v>70000000</v>
      </c>
      <c r="C109" s="7">
        <v>92412</v>
      </c>
      <c r="D109" s="7">
        <v>16857224.25</v>
      </c>
      <c r="E109" s="8" t="str">
        <f t="shared" si="12"/>
        <v>-</v>
      </c>
      <c r="F109" s="7">
        <f t="shared" si="13"/>
        <v>53142775.75</v>
      </c>
      <c r="G109" s="6"/>
    </row>
    <row r="110" spans="1:7" ht="23.25" x14ac:dyDescent="0.5">
      <c r="A110" s="18" t="s">
        <v>112</v>
      </c>
      <c r="B110" s="7">
        <v>40000000</v>
      </c>
      <c r="C110" s="7">
        <v>940970</v>
      </c>
      <c r="D110" s="7">
        <v>17910256.93</v>
      </c>
      <c r="E110" s="8" t="str">
        <f t="shared" si="12"/>
        <v>-</v>
      </c>
      <c r="F110" s="7">
        <f t="shared" si="13"/>
        <v>22089743.07</v>
      </c>
      <c r="G110" s="6"/>
    </row>
    <row r="111" spans="1:7" ht="23.25" x14ac:dyDescent="0.5">
      <c r="A111" s="18" t="s">
        <v>103</v>
      </c>
      <c r="B111" s="7">
        <v>80000000</v>
      </c>
      <c r="C111" s="7">
        <v>3772203.25</v>
      </c>
      <c r="D111" s="7">
        <v>49302279.039999999</v>
      </c>
      <c r="E111" s="8" t="str">
        <f>IF(D111&gt;B111,"+","-")</f>
        <v>-</v>
      </c>
      <c r="F111" s="7">
        <f>ABS(D111-B111)</f>
        <v>30697720.960000001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9798389.9800000004</v>
      </c>
      <c r="D112" s="11">
        <f>SUM(D106:D111)</f>
        <v>410035578.99000001</v>
      </c>
      <c r="E112" s="12" t="str">
        <f t="shared" si="12"/>
        <v>-</v>
      </c>
      <c r="F112" s="11">
        <f t="shared" si="13"/>
        <v>789964421.00999999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5039360454.1500006</v>
      </c>
      <c r="D113" s="11">
        <v>40692649126.870003</v>
      </c>
      <c r="E113" s="12" t="str">
        <f t="shared" si="12"/>
        <v>-</v>
      </c>
      <c r="F113" s="11">
        <f t="shared" si="13"/>
        <v>34807350873.129997</v>
      </c>
      <c r="G113" s="6"/>
    </row>
    <row r="114" spans="1:7" ht="23.25" hidden="1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hidden="1" x14ac:dyDescent="0.5">
      <c r="A115" s="36" t="s">
        <v>107</v>
      </c>
      <c r="B115" s="22"/>
      <c r="C115" s="22">
        <f>+[6]ประจำเดือนรวมเช็คไม่ต้องคีย์!BY77</f>
        <v>0</v>
      </c>
      <c r="D115" s="22">
        <f>[6]ประจำเดือนรวมเช็คไม่ต้องคีย์!BY79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hidden="1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6.25" customHeight="1" x14ac:dyDescent="0.5">
      <c r="A117" s="35" t="s">
        <v>109</v>
      </c>
      <c r="B117" s="11">
        <f>+B113+B116</f>
        <v>75500000000</v>
      </c>
      <c r="C117" s="11">
        <f>+C113+C116</f>
        <v>5039360454.1500006</v>
      </c>
      <c r="D117" s="11">
        <f>+D113+D116</f>
        <v>40692649126.870003</v>
      </c>
      <c r="E117" s="12" t="str">
        <f>IF(D117&gt;B117,"+","-")</f>
        <v>-</v>
      </c>
      <c r="F117" s="11">
        <f>ABS(D117-B117)</f>
        <v>34807350873.129997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89" ht="21.95" customHeight="1" x14ac:dyDescent="0.45"/>
    <row r="190" ht="21.95" customHeight="1" x14ac:dyDescent="0.45"/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>
      <selection activeCell="A20" sqref="A20"/>
    </sheetView>
  </sheetViews>
  <sheetFormatPr defaultRowHeight="21" x14ac:dyDescent="0.45"/>
  <cols>
    <col min="1" max="1" width="47" style="1" customWidth="1"/>
    <col min="2" max="2" width="17.375" style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3.25" x14ac:dyDescent="0.45">
      <c r="A2" s="50" t="s">
        <v>118</v>
      </c>
      <c r="B2" s="50"/>
      <c r="C2" s="50"/>
      <c r="D2" s="50"/>
      <c r="E2" s="50"/>
      <c r="F2" s="50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v>171397.75</v>
      </c>
      <c r="D9" s="7">
        <v>15612057.91</v>
      </c>
      <c r="E9" s="8" t="str">
        <f>IF(D9&gt;B9,"+","-")</f>
        <v>+</v>
      </c>
      <c r="F9" s="7">
        <f>ABS(D9-B9)</f>
        <v>7612057.9100000001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v>40839162.710000001</v>
      </c>
      <c r="D10" s="7">
        <v>398958485.32999998</v>
      </c>
      <c r="E10" s="8" t="str">
        <f t="shared" ref="E10:E16" si="0">IF(D10&gt;B10,"+","-")</f>
        <v>-</v>
      </c>
      <c r="F10" s="7">
        <f t="shared" ref="F10:F16" si="1">ABS(D10-B10)</f>
        <v>201041514.67000002</v>
      </c>
      <c r="G10" s="6"/>
    </row>
    <row r="11" spans="1:7" ht="23.25" x14ac:dyDescent="0.5">
      <c r="A11" s="7" t="s">
        <v>15</v>
      </c>
      <c r="B11" s="7">
        <v>1000000000</v>
      </c>
      <c r="C11" s="7">
        <v>163916701.77000001</v>
      </c>
      <c r="D11" s="7">
        <v>806726686.89999998</v>
      </c>
      <c r="E11" s="8" t="str">
        <f t="shared" si="0"/>
        <v>-</v>
      </c>
      <c r="F11" s="7">
        <f t="shared" si="1"/>
        <v>193273313.10000002</v>
      </c>
      <c r="G11" s="6"/>
    </row>
    <row r="12" spans="1:7" ht="23.25" x14ac:dyDescent="0.5">
      <c r="A12" s="7" t="s">
        <v>16</v>
      </c>
      <c r="B12" s="7">
        <v>1000000</v>
      </c>
      <c r="C12" s="7">
        <v>56994</v>
      </c>
      <c r="D12" s="7">
        <v>487075</v>
      </c>
      <c r="E12" s="8" t="str">
        <f t="shared" si="0"/>
        <v>-</v>
      </c>
      <c r="F12" s="7">
        <f t="shared" si="1"/>
        <v>512925</v>
      </c>
      <c r="G12" s="6"/>
    </row>
    <row r="13" spans="1:7" ht="23.25" x14ac:dyDescent="0.5">
      <c r="A13" s="7" t="s">
        <v>17</v>
      </c>
      <c r="B13" s="7">
        <v>240000000</v>
      </c>
      <c r="C13" s="7">
        <v>13578218.59</v>
      </c>
      <c r="D13" s="7">
        <v>126929493.90000001</v>
      </c>
      <c r="E13" s="8" t="str">
        <f t="shared" si="0"/>
        <v>-</v>
      </c>
      <c r="F13" s="7">
        <f t="shared" si="1"/>
        <v>113070506.09999999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v>200167835.88999999</v>
      </c>
      <c r="D15" s="7">
        <v>534874540.37</v>
      </c>
      <c r="E15" s="8" t="str">
        <f>IF(D15&gt;B15,"+","-")</f>
        <v>-</v>
      </c>
      <c r="F15" s="7">
        <f>ABS(D15-B15)</f>
        <v>4580125459.6300001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v>419276310.70999998</v>
      </c>
      <c r="D16" s="11">
        <f>SUM(D9:D15)</f>
        <v>1883588339.4099998</v>
      </c>
      <c r="E16" s="12" t="str">
        <f t="shared" si="0"/>
        <v>-</v>
      </c>
      <c r="F16" s="11">
        <f t="shared" si="1"/>
        <v>5116411660.5900002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v>2054059532.8299999</v>
      </c>
      <c r="D18" s="7">
        <v>18594089474.25</v>
      </c>
      <c r="E18" s="8" t="str">
        <f t="shared" ref="E18:E27" si="2">IF(D18&gt;B18,"+","-")</f>
        <v>-</v>
      </c>
      <c r="F18" s="7">
        <f t="shared" ref="F18:F27" si="3">ABS(D18-B18)</f>
        <v>9505910525.75</v>
      </c>
      <c r="G18" s="6"/>
    </row>
    <row r="19" spans="1:7" ht="23.25" x14ac:dyDescent="0.5">
      <c r="A19" s="7" t="s">
        <v>23</v>
      </c>
      <c r="B19" s="13">
        <v>13700000000</v>
      </c>
      <c r="C19" s="47">
        <v>2903024550.48</v>
      </c>
      <c r="D19" s="7">
        <v>13532458973.74</v>
      </c>
      <c r="E19" s="14" t="str">
        <f t="shared" si="2"/>
        <v>-</v>
      </c>
      <c r="F19" s="7">
        <f t="shared" si="3"/>
        <v>167541026.26000023</v>
      </c>
      <c r="G19" s="6"/>
    </row>
    <row r="20" spans="1:7" ht="23.25" x14ac:dyDescent="0.5">
      <c r="A20" s="7" t="s">
        <v>24</v>
      </c>
      <c r="B20" s="13">
        <v>4600000000</v>
      </c>
      <c r="C20" s="7">
        <v>411116982.17000002</v>
      </c>
      <c r="D20" s="7">
        <v>3214121002.1900001</v>
      </c>
      <c r="E20" s="8" t="str">
        <f t="shared" si="2"/>
        <v>-</v>
      </c>
      <c r="F20" s="7">
        <f t="shared" si="3"/>
        <v>1385878997.8099999</v>
      </c>
      <c r="G20" s="6"/>
    </row>
    <row r="21" spans="1:7" ht="23.25" x14ac:dyDescent="0.5">
      <c r="A21" s="7" t="s">
        <v>25</v>
      </c>
      <c r="B21" s="15">
        <v>13200000000</v>
      </c>
      <c r="C21" s="7">
        <v>1004679551</v>
      </c>
      <c r="D21" s="16">
        <v>6911977852</v>
      </c>
      <c r="E21" s="8" t="str">
        <f t="shared" si="2"/>
        <v>-</v>
      </c>
      <c r="F21" s="17">
        <f t="shared" si="3"/>
        <v>6288022148</v>
      </c>
      <c r="G21" s="6"/>
    </row>
    <row r="22" spans="1:7" ht="23.25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v>384871890.25999999</v>
      </c>
      <c r="D23" s="7">
        <v>2243309472.23</v>
      </c>
      <c r="E23" s="8" t="str">
        <f>IF(D23&gt;B23,"+","-")</f>
        <v>-</v>
      </c>
      <c r="F23" s="7">
        <f>ABS(D23-B23)</f>
        <v>1506690527.77</v>
      </c>
      <c r="G23" s="6"/>
    </row>
    <row r="24" spans="1:7" ht="23.25" x14ac:dyDescent="0.5">
      <c r="A24" s="7" t="s">
        <v>28</v>
      </c>
      <c r="B24" s="7">
        <v>4600000</v>
      </c>
      <c r="C24" s="47" t="s">
        <v>8</v>
      </c>
      <c r="D24" s="7">
        <v>2707666.58</v>
      </c>
      <c r="E24" s="8" t="str">
        <f>IF(D24&gt;B24,"+","-")</f>
        <v>-</v>
      </c>
      <c r="F24" s="7">
        <f>ABS(D24-B24)</f>
        <v>1892333.42</v>
      </c>
      <c r="G24" s="6"/>
    </row>
    <row r="25" spans="1:7" ht="23.25" x14ac:dyDescent="0.5">
      <c r="A25" s="7" t="s">
        <v>29</v>
      </c>
      <c r="B25" s="7">
        <v>400000</v>
      </c>
      <c r="C25" s="47" t="s">
        <v>8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x14ac:dyDescent="0.5">
      <c r="A26" s="7" t="s">
        <v>30</v>
      </c>
      <c r="B26" s="7">
        <v>145000000</v>
      </c>
      <c r="C26" s="7">
        <v>7779925</v>
      </c>
      <c r="D26" s="7">
        <v>49996856.530000001</v>
      </c>
      <c r="E26" s="8" t="str">
        <f>IF(D26&gt;B26,"+","-")</f>
        <v>-</v>
      </c>
      <c r="F26" s="7">
        <f>ABS(D26-B26)</f>
        <v>95003143.469999999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6765532431.7399998</v>
      </c>
      <c r="D27" s="20">
        <f>SUM(D18:D26)</f>
        <v>44548681457.520004</v>
      </c>
      <c r="E27" s="12" t="str">
        <f t="shared" si="2"/>
        <v>-</v>
      </c>
      <c r="F27" s="11">
        <f t="shared" si="3"/>
        <v>18951318542.479996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f>+C16+C27</f>
        <v>7184808742.4499998</v>
      </c>
      <c r="D28" s="22">
        <f>+D16+D27</f>
        <v>46432269796.930008</v>
      </c>
      <c r="E28" s="23" t="str">
        <f>IF(D28&gt;B28,"+","-")</f>
        <v>-</v>
      </c>
      <c r="F28" s="22">
        <f>ABS(D28-B28)</f>
        <v>24067730203.069992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39455100</v>
      </c>
      <c r="D31" s="7">
        <v>346703711.80000001</v>
      </c>
      <c r="E31" s="8" t="str">
        <f t="shared" ref="E31:E36" si="4">IF(D31&gt;B31,"+","-")</f>
        <v>-</v>
      </c>
      <c r="F31" s="7">
        <f t="shared" ref="F31:F37" si="5">ABS(D31-B31)</f>
        <v>453296288.19999999</v>
      </c>
      <c r="G31" s="6"/>
    </row>
    <row r="32" spans="1:7" ht="23.25" x14ac:dyDescent="0.5">
      <c r="A32" s="7" t="s">
        <v>36</v>
      </c>
      <c r="B32" s="7">
        <v>42700000</v>
      </c>
      <c r="C32" s="7">
        <v>2498460</v>
      </c>
      <c r="D32" s="7">
        <v>22714916</v>
      </c>
      <c r="E32" s="8" t="str">
        <f t="shared" si="4"/>
        <v>-</v>
      </c>
      <c r="F32" s="7">
        <f t="shared" si="5"/>
        <v>19985084</v>
      </c>
      <c r="G32" s="6"/>
    </row>
    <row r="33" spans="1:7" ht="23.25" x14ac:dyDescent="0.5">
      <c r="A33" s="7" t="s">
        <v>37</v>
      </c>
      <c r="B33" s="7">
        <v>50000000</v>
      </c>
      <c r="C33" s="7">
        <v>2653110</v>
      </c>
      <c r="D33" s="7">
        <v>16952602.129999999</v>
      </c>
      <c r="E33" s="8" t="str">
        <f t="shared" si="4"/>
        <v>-</v>
      </c>
      <c r="F33" s="7">
        <f t="shared" si="5"/>
        <v>33047397.870000001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v>2687032.21</v>
      </c>
      <c r="D34" s="7">
        <v>28956849.899999999</v>
      </c>
      <c r="E34" s="8" t="str">
        <f t="shared" si="4"/>
        <v>-</v>
      </c>
      <c r="F34" s="7">
        <f t="shared" si="5"/>
        <v>33043150.100000001</v>
      </c>
      <c r="G34" s="6"/>
    </row>
    <row r="35" spans="1:7" ht="23.25" x14ac:dyDescent="0.5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v>102430</v>
      </c>
      <c r="D36" s="7">
        <v>21125331</v>
      </c>
      <c r="E36" s="8" t="str">
        <f t="shared" si="4"/>
        <v>-</v>
      </c>
      <c r="F36" s="7">
        <v>57805839</v>
      </c>
      <c r="G36" s="6"/>
    </row>
    <row r="37" spans="1:7" ht="23.25" x14ac:dyDescent="0.5">
      <c r="A37" s="7" t="s">
        <v>41</v>
      </c>
      <c r="B37" s="24">
        <v>900000</v>
      </c>
      <c r="C37" s="7">
        <v>48550</v>
      </c>
      <c r="D37" s="7">
        <v>568619</v>
      </c>
      <c r="E37" s="8" t="s">
        <v>8</v>
      </c>
      <c r="F37" s="7">
        <f t="shared" si="5"/>
        <v>331381</v>
      </c>
      <c r="G37" s="6"/>
    </row>
    <row r="38" spans="1:7" ht="23.25" x14ac:dyDescent="0.5">
      <c r="A38" s="7" t="s">
        <v>42</v>
      </c>
      <c r="B38" s="24">
        <v>13000000</v>
      </c>
      <c r="C38" s="7">
        <v>670100</v>
      </c>
      <c r="D38" s="7">
        <v>7157350</v>
      </c>
      <c r="E38" s="8" t="str">
        <f>IF(D38&gt;B38,"+","-")</f>
        <v>-</v>
      </c>
      <c r="F38" s="7">
        <f>ABS(D38-B38)</f>
        <v>5842650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 ca="1">-C39</f>
        <v>0</v>
      </c>
      <c r="D39" s="7">
        <v>197750</v>
      </c>
      <c r="E39" s="8" t="str">
        <f t="shared" ref="E39:E55" si="6">IF(D39&gt;B39,"+","-")</f>
        <v>-</v>
      </c>
      <c r="F39" s="7">
        <f t="shared" ref="F39:F55" si="7">ABS(D39-B39)</f>
        <v>62250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v>1500</v>
      </c>
      <c r="D40" s="7">
        <v>25700</v>
      </c>
      <c r="E40" s="8" t="str">
        <f t="shared" si="6"/>
        <v>-</v>
      </c>
      <c r="F40" s="7">
        <f t="shared" si="7"/>
        <v>4300</v>
      </c>
      <c r="G40" s="6"/>
    </row>
    <row r="41" spans="1:7" s="9" customFormat="1" ht="23.25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47">
        <v>500</v>
      </c>
      <c r="D42" s="7">
        <v>500</v>
      </c>
      <c r="E42" s="8" t="str">
        <f t="shared" si="6"/>
        <v>-</v>
      </c>
      <c r="F42" s="7">
        <f t="shared" si="7"/>
        <v>12999500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v>6584700</v>
      </c>
      <c r="D52" s="7">
        <v>59970200</v>
      </c>
      <c r="E52" s="8" t="str">
        <f t="shared" si="6"/>
        <v>-</v>
      </c>
      <c r="F52" s="7">
        <f t="shared" si="7"/>
        <v>15029800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v>784.75</v>
      </c>
      <c r="D53" s="7">
        <v>133236.25</v>
      </c>
      <c r="E53" s="8" t="str">
        <f>IF(D53&gt;B53,"+","-")</f>
        <v>-</v>
      </c>
      <c r="F53" s="7">
        <f>ABS(D53-B53)</f>
        <v>266763.75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v>54668666.960000001</v>
      </c>
      <c r="D55" s="11">
        <v>504577396.07999998</v>
      </c>
      <c r="E55" s="12" t="str">
        <f t="shared" si="6"/>
        <v>-</v>
      </c>
      <c r="F55" s="11">
        <f t="shared" si="7"/>
        <v>1829422603.9200001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v>113515</v>
      </c>
      <c r="D57" s="7">
        <v>18589124.050000001</v>
      </c>
      <c r="E57" s="8" t="str">
        <f>IF(D57&gt;B57,"+","-")</f>
        <v>-</v>
      </c>
      <c r="F57" s="7">
        <f>ABS(D57-B57)</f>
        <v>107410875.95</v>
      </c>
      <c r="G57" s="6"/>
    </row>
    <row r="58" spans="1:7" ht="23.25" x14ac:dyDescent="0.5">
      <c r="A58" s="7" t="s">
        <v>58</v>
      </c>
      <c r="B58" s="7">
        <v>20000000</v>
      </c>
      <c r="C58" s="7">
        <v>42700</v>
      </c>
      <c r="D58" s="7">
        <v>2777315</v>
      </c>
      <c r="E58" s="8" t="str">
        <f t="shared" ref="E58:E63" si="8">IF(D58&gt;B58,"+","-")</f>
        <v>-</v>
      </c>
      <c r="F58" s="7">
        <f t="shared" ref="F58:F63" si="9">ABS(D58-B58)</f>
        <v>17222685</v>
      </c>
      <c r="G58" s="6"/>
    </row>
    <row r="59" spans="1:7" ht="23.25" x14ac:dyDescent="0.5">
      <c r="A59" s="7" t="s">
        <v>59</v>
      </c>
      <c r="B59" s="7">
        <v>200000</v>
      </c>
      <c r="C59" s="7">
        <v>1385</v>
      </c>
      <c r="D59" s="7">
        <v>87825</v>
      </c>
      <c r="E59" s="8" t="str">
        <f t="shared" si="8"/>
        <v>-</v>
      </c>
      <c r="F59" s="7">
        <f t="shared" si="9"/>
        <v>112175</v>
      </c>
      <c r="G59" s="6"/>
    </row>
    <row r="60" spans="1:7" ht="23.25" x14ac:dyDescent="0.5">
      <c r="A60" s="7" t="s">
        <v>60</v>
      </c>
      <c r="B60" s="7">
        <v>1800000</v>
      </c>
      <c r="C60" s="7">
        <v>5000</v>
      </c>
      <c r="D60" s="7">
        <v>299800</v>
      </c>
      <c r="E60" s="8" t="str">
        <f t="shared" si="8"/>
        <v>-</v>
      </c>
      <c r="F60" s="7">
        <f t="shared" si="9"/>
        <v>1500200</v>
      </c>
      <c r="G60" s="6"/>
    </row>
    <row r="61" spans="1:7" ht="23.25" x14ac:dyDescent="0.5">
      <c r="A61" s="7" t="s">
        <v>61</v>
      </c>
      <c r="B61" s="7">
        <v>300000</v>
      </c>
      <c r="C61" s="7">
        <v>3000</v>
      </c>
      <c r="D61" s="7">
        <v>192000</v>
      </c>
      <c r="E61" s="8" t="str">
        <f t="shared" si="8"/>
        <v>-</v>
      </c>
      <c r="F61" s="7">
        <f t="shared" si="9"/>
        <v>108000</v>
      </c>
      <c r="G61" s="6"/>
    </row>
    <row r="62" spans="1:7" ht="23.25" x14ac:dyDescent="0.5">
      <c r="A62" s="7" t="s">
        <v>62</v>
      </c>
      <c r="B62" s="7">
        <v>1000000</v>
      </c>
      <c r="C62" s="7">
        <v>3000</v>
      </c>
      <c r="D62" s="7">
        <v>460900</v>
      </c>
      <c r="E62" s="8" t="str">
        <f t="shared" si="8"/>
        <v>-</v>
      </c>
      <c r="F62" s="7">
        <f t="shared" si="9"/>
        <v>539100</v>
      </c>
      <c r="G62" s="6"/>
    </row>
    <row r="63" spans="1:7" ht="23.25" x14ac:dyDescent="0.5">
      <c r="A63" s="7" t="s">
        <v>63</v>
      </c>
      <c r="B63" s="7">
        <v>10700000</v>
      </c>
      <c r="C63" s="7">
        <v>8495</v>
      </c>
      <c r="D63" s="7">
        <v>2424439</v>
      </c>
      <c r="E63" s="8" t="str">
        <f t="shared" si="8"/>
        <v>-</v>
      </c>
      <c r="F63" s="7">
        <f t="shared" si="9"/>
        <v>8275561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v>151335</v>
      </c>
      <c r="D65" s="11">
        <v>24831403.050000001</v>
      </c>
      <c r="E65" s="12" t="str">
        <f>IF(D65&gt;B65,"+","-")</f>
        <v>-</v>
      </c>
      <c r="F65" s="11">
        <f>ABS(D65-B65)</f>
        <v>135168596.94999999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v>6861994</v>
      </c>
      <c r="D67" s="7">
        <v>61357800.149999999</v>
      </c>
      <c r="E67" s="8" t="str">
        <f>IF(D67&gt;B67,"+","-")</f>
        <v>-</v>
      </c>
      <c r="F67" s="7">
        <f>ABS(D67-B67)</f>
        <v>38642199.850000001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6861994</v>
      </c>
      <c r="D68" s="11">
        <f>D67</f>
        <v>61357800.149999999</v>
      </c>
      <c r="E68" s="12" t="str">
        <f t="shared" ref="E68:E82" si="10">IF(D68&gt;B68,"+","-")</f>
        <v>-</v>
      </c>
      <c r="F68" s="11">
        <f>ABS(D68-B68)</f>
        <v>38642199.850000001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v>62816</v>
      </c>
      <c r="D70" s="7">
        <v>5235298</v>
      </c>
      <c r="E70" s="8" t="str">
        <f t="shared" si="10"/>
        <v>-</v>
      </c>
      <c r="F70" s="7">
        <f t="shared" ref="F70:F82" si="11">ABS(D70-B70)</f>
        <v>6764702</v>
      </c>
      <c r="G70" s="6"/>
    </row>
    <row r="71" spans="1:7" ht="23.25" x14ac:dyDescent="0.5">
      <c r="A71" s="7" t="s">
        <v>71</v>
      </c>
      <c r="B71" s="7">
        <v>500000</v>
      </c>
      <c r="C71" s="7">
        <v>28475</v>
      </c>
      <c r="D71" s="7">
        <v>181470</v>
      </c>
      <c r="E71" s="8" t="str">
        <f t="shared" si="10"/>
        <v>-</v>
      </c>
      <c r="F71" s="7">
        <f t="shared" si="11"/>
        <v>318530</v>
      </c>
      <c r="G71" s="6"/>
    </row>
    <row r="72" spans="1:7" s="9" customFormat="1" ht="23.25" x14ac:dyDescent="0.5">
      <c r="A72" s="7" t="s">
        <v>72</v>
      </c>
      <c r="B72" s="7">
        <v>1000000</v>
      </c>
      <c r="C72" s="47" t="s">
        <v>8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x14ac:dyDescent="0.5">
      <c r="A73" s="7" t="s">
        <v>73</v>
      </c>
      <c r="B73" s="7">
        <v>4000000</v>
      </c>
      <c r="C73" s="7">
        <v>186600</v>
      </c>
      <c r="D73" s="7">
        <v>2431688</v>
      </c>
      <c r="E73" s="8" t="str">
        <f t="shared" si="10"/>
        <v>-</v>
      </c>
      <c r="F73" s="7">
        <f t="shared" si="11"/>
        <v>1568312</v>
      </c>
      <c r="G73" s="6"/>
    </row>
    <row r="74" spans="1:7" ht="23.25" x14ac:dyDescent="0.5">
      <c r="A74" s="7" t="s">
        <v>74</v>
      </c>
      <c r="B74" s="7">
        <v>4000000</v>
      </c>
      <c r="C74" s="47" t="s">
        <v>8</v>
      </c>
      <c r="D74" s="7">
        <v>247980</v>
      </c>
      <c r="E74" s="8" t="str">
        <f t="shared" si="10"/>
        <v>-</v>
      </c>
      <c r="F74" s="7">
        <f t="shared" si="11"/>
        <v>3752020</v>
      </c>
      <c r="G74" s="6"/>
    </row>
    <row r="75" spans="1:7" ht="23.25" x14ac:dyDescent="0.5">
      <c r="A75" s="7" t="s">
        <v>75</v>
      </c>
      <c r="B75" s="7">
        <v>100000</v>
      </c>
      <c r="C75" s="47" t="s">
        <v>8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x14ac:dyDescent="0.5">
      <c r="A76" s="7" t="s">
        <v>76</v>
      </c>
      <c r="B76" s="7">
        <v>6700000</v>
      </c>
      <c r="C76" s="7">
        <v>657900</v>
      </c>
      <c r="D76" s="7">
        <v>3959890</v>
      </c>
      <c r="E76" s="8" t="str">
        <f>IF(D76&gt;B76,"+","-")</f>
        <v>-</v>
      </c>
      <c r="F76" s="7">
        <f>ABS(D76-B76)</f>
        <v>2740110</v>
      </c>
      <c r="G76" s="6"/>
    </row>
    <row r="77" spans="1:7" s="9" customFormat="1" ht="23.25" x14ac:dyDescent="0.5">
      <c r="A77" s="7" t="s">
        <v>77</v>
      </c>
      <c r="B77" s="7">
        <v>13000000</v>
      </c>
      <c r="C77" s="47">
        <v>876040</v>
      </c>
      <c r="D77" s="7">
        <v>6848305</v>
      </c>
      <c r="E77" s="8" t="str">
        <f>IF(D77&gt;B77,"+","-")</f>
        <v>-</v>
      </c>
      <c r="F77" s="7">
        <f>ABS(D77-B77)</f>
        <v>6151695</v>
      </c>
      <c r="G77" s="6"/>
    </row>
    <row r="78" spans="1:7" ht="23.25" x14ac:dyDescent="0.5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47">
        <v>956875</v>
      </c>
      <c r="D79" s="7">
        <v>4029305</v>
      </c>
      <c r="E79" s="8" t="str">
        <f t="shared" si="10"/>
        <v>-</v>
      </c>
      <c r="F79" s="7">
        <f t="shared" si="11"/>
        <v>10470695</v>
      </c>
      <c r="G79" s="6"/>
    </row>
    <row r="80" spans="1:7" ht="23.25" x14ac:dyDescent="0.5">
      <c r="A80" s="7" t="s">
        <v>80</v>
      </c>
      <c r="B80" s="7">
        <v>80000</v>
      </c>
      <c r="C80" s="47">
        <v>1530</v>
      </c>
      <c r="D80" s="7">
        <v>64200</v>
      </c>
      <c r="E80" s="8" t="str">
        <f t="shared" si="10"/>
        <v>-</v>
      </c>
      <c r="F80" s="7">
        <f t="shared" si="11"/>
        <v>15800</v>
      </c>
      <c r="G80" s="6"/>
    </row>
    <row r="81" spans="1:7" ht="23.25" x14ac:dyDescent="0.5">
      <c r="A81" s="7" t="s">
        <v>81</v>
      </c>
      <c r="B81" s="7">
        <v>100000</v>
      </c>
      <c r="C81" s="47" t="s">
        <v>8</v>
      </c>
      <c r="D81" s="7">
        <v>18432.5</v>
      </c>
      <c r="E81" s="8" t="str">
        <f t="shared" si="10"/>
        <v>-</v>
      </c>
      <c r="F81" s="7">
        <f t="shared" si="11"/>
        <v>81567.5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2770236</v>
      </c>
      <c r="D82" s="11">
        <f>SUM(D70:D81)</f>
        <v>23243768.5</v>
      </c>
      <c r="E82" s="12" t="str">
        <f t="shared" si="10"/>
        <v>-</v>
      </c>
      <c r="F82" s="11">
        <f t="shared" si="11"/>
        <v>32756231.5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v>64149561.960000001</v>
      </c>
      <c r="D83" s="22">
        <f>+D82+D68+D65+D55</f>
        <v>614010367.77999997</v>
      </c>
      <c r="E83" s="23" t="str">
        <f>IF(D83&gt;B83,"+","-")</f>
        <v>-</v>
      </c>
      <c r="F83" s="22">
        <f>ABS(D83-B83)</f>
        <v>2035989632.22</v>
      </c>
      <c r="G83" s="6"/>
    </row>
    <row r="84" spans="1:7" ht="23.25" x14ac:dyDescent="0.5">
      <c r="A84" s="29"/>
      <c r="B84" s="16"/>
      <c r="C84" s="16"/>
      <c r="D84" s="16"/>
      <c r="E84" s="25"/>
      <c r="F84" s="16"/>
      <c r="G84" s="6"/>
    </row>
    <row r="85" spans="1:7" ht="23.25" x14ac:dyDescent="0.5">
      <c r="A85" s="29"/>
      <c r="B85" s="16"/>
      <c r="C85" s="16"/>
      <c r="D85" s="16"/>
      <c r="E85" s="25"/>
      <c r="F85" s="16"/>
      <c r="G85" s="6"/>
    </row>
    <row r="86" spans="1:7" ht="23.25" x14ac:dyDescent="0.5">
      <c r="A86" s="29"/>
      <c r="B86" s="16"/>
      <c r="C86" s="16"/>
      <c r="D86" s="16"/>
      <c r="E86" s="25"/>
      <c r="F86" s="16"/>
      <c r="G86" s="6"/>
    </row>
    <row r="87" spans="1:7" ht="23.25" x14ac:dyDescent="0.5">
      <c r="A87" s="29"/>
      <c r="B87" s="16"/>
      <c r="C87" s="16"/>
      <c r="D87" s="16"/>
      <c r="E87" s="25"/>
      <c r="F87" s="16"/>
      <c r="G87" s="6"/>
    </row>
    <row r="88" spans="1:7" ht="23.25" x14ac:dyDescent="0.5">
      <c r="A88" s="29"/>
      <c r="B88" s="16"/>
      <c r="C88" s="16"/>
      <c r="D88" s="16"/>
      <c r="E88" s="25"/>
      <c r="F88" s="16"/>
      <c r="G88" s="6"/>
    </row>
    <row r="89" spans="1:7" ht="23.25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3.25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3.25" x14ac:dyDescent="0.5">
      <c r="A93" s="30" t="s">
        <v>85</v>
      </c>
      <c r="B93" s="4"/>
      <c r="C93" s="4"/>
      <c r="D93" s="4"/>
      <c r="E93" s="5"/>
      <c r="F93" s="4"/>
      <c r="G93" s="6"/>
    </row>
    <row r="94" spans="1:7" ht="23.25" x14ac:dyDescent="0.5">
      <c r="A94" s="18" t="s">
        <v>86</v>
      </c>
      <c r="B94" s="7">
        <v>277000000</v>
      </c>
      <c r="C94" s="47">
        <v>9635121.2899999991</v>
      </c>
      <c r="D94" s="7">
        <v>106290956.03</v>
      </c>
      <c r="E94" s="8" t="str">
        <f>IF(D94&gt;B94,"+","-")</f>
        <v>-</v>
      </c>
      <c r="F94" s="7">
        <f>ABS(D94-B94)</f>
        <v>170709043.97</v>
      </c>
      <c r="G94" s="6"/>
    </row>
    <row r="95" spans="1:7" ht="23.25" x14ac:dyDescent="0.5">
      <c r="A95" s="18" t="s">
        <v>87</v>
      </c>
      <c r="B95" s="7">
        <v>22965000</v>
      </c>
      <c r="C95" s="47" t="s">
        <v>8</v>
      </c>
      <c r="D95" s="7">
        <v>26300277</v>
      </c>
      <c r="E95" s="8" t="str">
        <f>IF(D95&gt;B95,"+","-")</f>
        <v>+</v>
      </c>
      <c r="F95" s="7">
        <f>ABS(D95-B95)</f>
        <v>3335277</v>
      </c>
      <c r="G95" s="6"/>
    </row>
    <row r="96" spans="1:7" ht="23.25" x14ac:dyDescent="0.5">
      <c r="A96" s="18" t="s">
        <v>88</v>
      </c>
      <c r="B96" s="7">
        <v>800000000</v>
      </c>
      <c r="C96" s="47">
        <v>38800687.049999997</v>
      </c>
      <c r="D96" s="7">
        <v>384221351.88999999</v>
      </c>
      <c r="E96" s="8" t="str">
        <f>IF(D96&gt;B96,"+","-")</f>
        <v>-</v>
      </c>
      <c r="F96" s="7">
        <f>ABS(D96-B96)</f>
        <v>415778648.11000001</v>
      </c>
      <c r="G96" s="6"/>
    </row>
    <row r="97" spans="1:7" ht="23.25" x14ac:dyDescent="0.5">
      <c r="A97" s="18" t="s">
        <v>89</v>
      </c>
      <c r="B97" s="7">
        <v>35000</v>
      </c>
      <c r="C97" s="47" t="s">
        <v>8</v>
      </c>
      <c r="D97" s="7">
        <f>[6]ประจำเดือนรวมเช็คไม่ต้องคีย์!BH79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3.25" x14ac:dyDescent="0.5">
      <c r="A98" s="31" t="s">
        <v>90</v>
      </c>
      <c r="B98" s="11">
        <f>SUM(B94:B97)</f>
        <v>1100000000</v>
      </c>
      <c r="C98" s="11">
        <f>SUM(C94:C97)</f>
        <v>48435808.339999996</v>
      </c>
      <c r="D98" s="11">
        <f>SUM(D94:D97)</f>
        <v>516812584.91999996</v>
      </c>
      <c r="E98" s="12" t="str">
        <f>IF(D98&gt;B98,"+","-")</f>
        <v>-</v>
      </c>
      <c r="F98" s="11">
        <f>ABS(D98-B98)</f>
        <v>583187415.08000004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[6]ประจำเดือนรวมเช็คไม่ต้องคีย์!BJ77</f>
        <v>0</v>
      </c>
      <c r="D101" s="7">
        <f>[6]ประจำเดือนรวมเช็คไม่ต้องคีย์!BJ79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[6]ประจำเดือนรวมเช็คไม่ต้องคีย์!BK77</f>
        <v>0</v>
      </c>
      <c r="D102" s="7">
        <f>[6]ประจำเดือนรวมเช็คไม่ต้องคีย์!BK79</f>
        <v>16914911</v>
      </c>
      <c r="E102" s="8" t="str">
        <f>IF(D102&gt;B102,"+","-")</f>
        <v>+</v>
      </c>
      <c r="F102" s="7">
        <f>ABS(D102-B102)</f>
        <v>15114911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16914911</v>
      </c>
      <c r="E104" s="46" t="str">
        <f>IF(D104&gt;B104,"+","-")</f>
        <v>-</v>
      </c>
      <c r="F104" s="22">
        <f>ABS(D104-B104)</f>
        <v>33085089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v>601776.99</v>
      </c>
      <c r="D106" s="7">
        <v>44656150.259999998</v>
      </c>
      <c r="E106" s="8" t="str">
        <f t="shared" ref="E106:E113" si="12">IF(D106&gt;B106,"+","-")</f>
        <v>-</v>
      </c>
      <c r="F106" s="7">
        <f t="shared" ref="F106:F113" si="13">ABS(D106-B106)</f>
        <v>195343849.74000001</v>
      </c>
      <c r="G106" s="6"/>
    </row>
    <row r="107" spans="1:7" ht="23.25" x14ac:dyDescent="0.5">
      <c r="A107" s="18" t="s">
        <v>99</v>
      </c>
      <c r="B107" s="7">
        <v>20000000</v>
      </c>
      <c r="C107" s="7">
        <v>228000</v>
      </c>
      <c r="D107" s="7">
        <v>3558200</v>
      </c>
      <c r="E107" s="8" t="str">
        <f t="shared" si="12"/>
        <v>-</v>
      </c>
      <c r="F107" s="7">
        <f t="shared" si="13"/>
        <v>16441800</v>
      </c>
      <c r="G107" s="6"/>
    </row>
    <row r="108" spans="1:7" ht="23.25" x14ac:dyDescent="0.5">
      <c r="A108" s="18" t="s">
        <v>100</v>
      </c>
      <c r="B108" s="7">
        <v>750000000</v>
      </c>
      <c r="C108" s="7">
        <v>3383046.8</v>
      </c>
      <c r="D108" s="7">
        <v>281964292.30000001</v>
      </c>
      <c r="E108" s="8" t="str">
        <f>IF(D108&gt;B108,"+","-")</f>
        <v>-</v>
      </c>
      <c r="F108" s="7">
        <f>ABS(D108-B108)</f>
        <v>468035707.69999999</v>
      </c>
      <c r="G108" s="6"/>
    </row>
    <row r="109" spans="1:7" ht="23.25" x14ac:dyDescent="0.5">
      <c r="A109" s="18" t="s">
        <v>114</v>
      </c>
      <c r="B109" s="7">
        <v>70000000</v>
      </c>
      <c r="C109" s="7">
        <v>323757.64</v>
      </c>
      <c r="D109" s="7">
        <v>17180981.890000001</v>
      </c>
      <c r="E109" s="8" t="str">
        <f t="shared" si="12"/>
        <v>-</v>
      </c>
      <c r="F109" s="7">
        <f t="shared" si="13"/>
        <v>52819018.109999999</v>
      </c>
      <c r="G109" s="6"/>
    </row>
    <row r="110" spans="1:7" ht="23.25" x14ac:dyDescent="0.5">
      <c r="A110" s="18" t="s">
        <v>112</v>
      </c>
      <c r="B110" s="7">
        <v>40000000</v>
      </c>
      <c r="C110" s="7">
        <v>1980119</v>
      </c>
      <c r="D110" s="7">
        <v>19890375.93</v>
      </c>
      <c r="E110" s="8" t="str">
        <f t="shared" si="12"/>
        <v>-</v>
      </c>
      <c r="F110" s="7">
        <f t="shared" si="13"/>
        <v>20109624.07</v>
      </c>
      <c r="G110" s="6"/>
    </row>
    <row r="111" spans="1:7" ht="23.25" x14ac:dyDescent="0.5">
      <c r="A111" s="18" t="s">
        <v>103</v>
      </c>
      <c r="B111" s="7">
        <v>80000000</v>
      </c>
      <c r="C111" s="7">
        <v>2185680.46</v>
      </c>
      <c r="D111" s="7">
        <v>51487959.5</v>
      </c>
      <c r="E111" s="8" t="str">
        <f>IF(D111&gt;B111,"+","-")</f>
        <v>-</v>
      </c>
      <c r="F111" s="7">
        <f>ABS(D111-B111)</f>
        <v>28512040.5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f>SUM(C106:C111)</f>
        <v>8702380.8900000006</v>
      </c>
      <c r="D112" s="11">
        <f>SUM(D106:D111)</f>
        <v>418737959.88</v>
      </c>
      <c r="E112" s="12" t="str">
        <f t="shared" si="12"/>
        <v>-</v>
      </c>
      <c r="F112" s="11">
        <f t="shared" si="13"/>
        <v>781262040.12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7306096493.6400003</v>
      </c>
      <c r="D113" s="11">
        <v>40692649126.870003</v>
      </c>
      <c r="E113" s="12" t="str">
        <f t="shared" si="12"/>
        <v>-</v>
      </c>
      <c r="F113" s="11">
        <f t="shared" si="13"/>
        <v>34807350873.129997</v>
      </c>
      <c r="G113" s="6"/>
    </row>
    <row r="114" spans="1:7" ht="23.25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x14ac:dyDescent="0.5">
      <c r="A115" s="36" t="s">
        <v>107</v>
      </c>
      <c r="B115" s="22"/>
      <c r="C115" s="22">
        <f>+[6]ประจำเดือนรวมเช็คไม่ต้องคีย์!BY77</f>
        <v>0</v>
      </c>
      <c r="D115" s="22">
        <f>[6]ประจำเดือนรวมเช็คไม่ต้องคีย์!BY79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3.25" x14ac:dyDescent="0.5">
      <c r="A117" s="35" t="s">
        <v>109</v>
      </c>
      <c r="B117" s="11">
        <f>+B113+B116</f>
        <v>75500000000</v>
      </c>
      <c r="C117" s="11">
        <f>+C113+C116</f>
        <v>7306096493.6400003</v>
      </c>
      <c r="D117" s="11">
        <f>+D113+D116</f>
        <v>40692649126.870003</v>
      </c>
      <c r="E117" s="12" t="str">
        <f>IF(D117&gt;B117,"+","-")</f>
        <v>-</v>
      </c>
      <c r="F117" s="11">
        <f>ABS(D117-B117)</f>
        <v>34807350873.129997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9"/>
  <sheetViews>
    <sheetView workbookViewId="0">
      <selection sqref="A1:XFD1048576"/>
    </sheetView>
  </sheetViews>
  <sheetFormatPr defaultRowHeight="21" x14ac:dyDescent="0.45"/>
  <cols>
    <col min="1" max="1" width="47" style="1" customWidth="1"/>
    <col min="2" max="2" width="15.125" style="1" bestFit="1" customWidth="1"/>
    <col min="3" max="3" width="17.75" style="1" customWidth="1"/>
    <col min="4" max="4" width="17.375" style="1" customWidth="1"/>
    <col min="5" max="5" width="3.875" style="1" customWidth="1"/>
    <col min="6" max="6" width="17.375" style="1" customWidth="1"/>
    <col min="7" max="7" width="17.125" style="1" customWidth="1"/>
    <col min="8" max="256" width="9" style="1"/>
    <col min="257" max="257" width="47" style="1" customWidth="1"/>
    <col min="258" max="258" width="17.375" style="1" customWidth="1"/>
    <col min="259" max="259" width="17.75" style="1" customWidth="1"/>
    <col min="260" max="260" width="17.375" style="1" customWidth="1"/>
    <col min="261" max="261" width="3.875" style="1" customWidth="1"/>
    <col min="262" max="262" width="17.375" style="1" customWidth="1"/>
    <col min="263" max="263" width="17.125" style="1" customWidth="1"/>
    <col min="264" max="512" width="9" style="1"/>
    <col min="513" max="513" width="47" style="1" customWidth="1"/>
    <col min="514" max="514" width="17.375" style="1" customWidth="1"/>
    <col min="515" max="515" width="17.75" style="1" customWidth="1"/>
    <col min="516" max="516" width="17.375" style="1" customWidth="1"/>
    <col min="517" max="517" width="3.875" style="1" customWidth="1"/>
    <col min="518" max="518" width="17.375" style="1" customWidth="1"/>
    <col min="519" max="519" width="17.125" style="1" customWidth="1"/>
    <col min="520" max="768" width="9" style="1"/>
    <col min="769" max="769" width="47" style="1" customWidth="1"/>
    <col min="770" max="770" width="17.375" style="1" customWidth="1"/>
    <col min="771" max="771" width="17.75" style="1" customWidth="1"/>
    <col min="772" max="772" width="17.375" style="1" customWidth="1"/>
    <col min="773" max="773" width="3.875" style="1" customWidth="1"/>
    <col min="774" max="774" width="17.375" style="1" customWidth="1"/>
    <col min="775" max="775" width="17.125" style="1" customWidth="1"/>
    <col min="776" max="1024" width="9" style="1"/>
    <col min="1025" max="1025" width="47" style="1" customWidth="1"/>
    <col min="1026" max="1026" width="17.375" style="1" customWidth="1"/>
    <col min="1027" max="1027" width="17.75" style="1" customWidth="1"/>
    <col min="1028" max="1028" width="17.375" style="1" customWidth="1"/>
    <col min="1029" max="1029" width="3.875" style="1" customWidth="1"/>
    <col min="1030" max="1030" width="17.375" style="1" customWidth="1"/>
    <col min="1031" max="1031" width="17.125" style="1" customWidth="1"/>
    <col min="1032" max="1280" width="9" style="1"/>
    <col min="1281" max="1281" width="47" style="1" customWidth="1"/>
    <col min="1282" max="1282" width="17.375" style="1" customWidth="1"/>
    <col min="1283" max="1283" width="17.75" style="1" customWidth="1"/>
    <col min="1284" max="1284" width="17.375" style="1" customWidth="1"/>
    <col min="1285" max="1285" width="3.875" style="1" customWidth="1"/>
    <col min="1286" max="1286" width="17.375" style="1" customWidth="1"/>
    <col min="1287" max="1287" width="17.125" style="1" customWidth="1"/>
    <col min="1288" max="1536" width="9" style="1"/>
    <col min="1537" max="1537" width="47" style="1" customWidth="1"/>
    <col min="1538" max="1538" width="17.375" style="1" customWidth="1"/>
    <col min="1539" max="1539" width="17.75" style="1" customWidth="1"/>
    <col min="1540" max="1540" width="17.375" style="1" customWidth="1"/>
    <col min="1541" max="1541" width="3.875" style="1" customWidth="1"/>
    <col min="1542" max="1542" width="17.375" style="1" customWidth="1"/>
    <col min="1543" max="1543" width="17.125" style="1" customWidth="1"/>
    <col min="1544" max="1792" width="9" style="1"/>
    <col min="1793" max="1793" width="47" style="1" customWidth="1"/>
    <col min="1794" max="1794" width="17.375" style="1" customWidth="1"/>
    <col min="1795" max="1795" width="17.75" style="1" customWidth="1"/>
    <col min="1796" max="1796" width="17.375" style="1" customWidth="1"/>
    <col min="1797" max="1797" width="3.875" style="1" customWidth="1"/>
    <col min="1798" max="1798" width="17.375" style="1" customWidth="1"/>
    <col min="1799" max="1799" width="17.125" style="1" customWidth="1"/>
    <col min="1800" max="2048" width="9" style="1"/>
    <col min="2049" max="2049" width="47" style="1" customWidth="1"/>
    <col min="2050" max="2050" width="17.375" style="1" customWidth="1"/>
    <col min="2051" max="2051" width="17.75" style="1" customWidth="1"/>
    <col min="2052" max="2052" width="17.375" style="1" customWidth="1"/>
    <col min="2053" max="2053" width="3.875" style="1" customWidth="1"/>
    <col min="2054" max="2054" width="17.375" style="1" customWidth="1"/>
    <col min="2055" max="2055" width="17.125" style="1" customWidth="1"/>
    <col min="2056" max="2304" width="9" style="1"/>
    <col min="2305" max="2305" width="47" style="1" customWidth="1"/>
    <col min="2306" max="2306" width="17.375" style="1" customWidth="1"/>
    <col min="2307" max="2307" width="17.75" style="1" customWidth="1"/>
    <col min="2308" max="2308" width="17.375" style="1" customWidth="1"/>
    <col min="2309" max="2309" width="3.875" style="1" customWidth="1"/>
    <col min="2310" max="2310" width="17.375" style="1" customWidth="1"/>
    <col min="2311" max="2311" width="17.125" style="1" customWidth="1"/>
    <col min="2312" max="2560" width="9" style="1"/>
    <col min="2561" max="2561" width="47" style="1" customWidth="1"/>
    <col min="2562" max="2562" width="17.375" style="1" customWidth="1"/>
    <col min="2563" max="2563" width="17.75" style="1" customWidth="1"/>
    <col min="2564" max="2564" width="17.375" style="1" customWidth="1"/>
    <col min="2565" max="2565" width="3.875" style="1" customWidth="1"/>
    <col min="2566" max="2566" width="17.375" style="1" customWidth="1"/>
    <col min="2567" max="2567" width="17.125" style="1" customWidth="1"/>
    <col min="2568" max="2816" width="9" style="1"/>
    <col min="2817" max="2817" width="47" style="1" customWidth="1"/>
    <col min="2818" max="2818" width="17.375" style="1" customWidth="1"/>
    <col min="2819" max="2819" width="17.75" style="1" customWidth="1"/>
    <col min="2820" max="2820" width="17.375" style="1" customWidth="1"/>
    <col min="2821" max="2821" width="3.875" style="1" customWidth="1"/>
    <col min="2822" max="2822" width="17.375" style="1" customWidth="1"/>
    <col min="2823" max="2823" width="17.125" style="1" customWidth="1"/>
    <col min="2824" max="3072" width="9" style="1"/>
    <col min="3073" max="3073" width="47" style="1" customWidth="1"/>
    <col min="3074" max="3074" width="17.375" style="1" customWidth="1"/>
    <col min="3075" max="3075" width="17.75" style="1" customWidth="1"/>
    <col min="3076" max="3076" width="17.375" style="1" customWidth="1"/>
    <col min="3077" max="3077" width="3.875" style="1" customWidth="1"/>
    <col min="3078" max="3078" width="17.375" style="1" customWidth="1"/>
    <col min="3079" max="3079" width="17.125" style="1" customWidth="1"/>
    <col min="3080" max="3328" width="9" style="1"/>
    <col min="3329" max="3329" width="47" style="1" customWidth="1"/>
    <col min="3330" max="3330" width="17.375" style="1" customWidth="1"/>
    <col min="3331" max="3331" width="17.75" style="1" customWidth="1"/>
    <col min="3332" max="3332" width="17.375" style="1" customWidth="1"/>
    <col min="3333" max="3333" width="3.875" style="1" customWidth="1"/>
    <col min="3334" max="3334" width="17.375" style="1" customWidth="1"/>
    <col min="3335" max="3335" width="17.125" style="1" customWidth="1"/>
    <col min="3336" max="3584" width="9" style="1"/>
    <col min="3585" max="3585" width="47" style="1" customWidth="1"/>
    <col min="3586" max="3586" width="17.375" style="1" customWidth="1"/>
    <col min="3587" max="3587" width="17.75" style="1" customWidth="1"/>
    <col min="3588" max="3588" width="17.375" style="1" customWidth="1"/>
    <col min="3589" max="3589" width="3.875" style="1" customWidth="1"/>
    <col min="3590" max="3590" width="17.375" style="1" customWidth="1"/>
    <col min="3591" max="3591" width="17.125" style="1" customWidth="1"/>
    <col min="3592" max="3840" width="9" style="1"/>
    <col min="3841" max="3841" width="47" style="1" customWidth="1"/>
    <col min="3842" max="3842" width="17.375" style="1" customWidth="1"/>
    <col min="3843" max="3843" width="17.75" style="1" customWidth="1"/>
    <col min="3844" max="3844" width="17.375" style="1" customWidth="1"/>
    <col min="3845" max="3845" width="3.875" style="1" customWidth="1"/>
    <col min="3846" max="3846" width="17.375" style="1" customWidth="1"/>
    <col min="3847" max="3847" width="17.125" style="1" customWidth="1"/>
    <col min="3848" max="4096" width="9" style="1"/>
    <col min="4097" max="4097" width="47" style="1" customWidth="1"/>
    <col min="4098" max="4098" width="17.375" style="1" customWidth="1"/>
    <col min="4099" max="4099" width="17.75" style="1" customWidth="1"/>
    <col min="4100" max="4100" width="17.375" style="1" customWidth="1"/>
    <col min="4101" max="4101" width="3.875" style="1" customWidth="1"/>
    <col min="4102" max="4102" width="17.375" style="1" customWidth="1"/>
    <col min="4103" max="4103" width="17.125" style="1" customWidth="1"/>
    <col min="4104" max="4352" width="9" style="1"/>
    <col min="4353" max="4353" width="47" style="1" customWidth="1"/>
    <col min="4354" max="4354" width="17.375" style="1" customWidth="1"/>
    <col min="4355" max="4355" width="17.75" style="1" customWidth="1"/>
    <col min="4356" max="4356" width="17.375" style="1" customWidth="1"/>
    <col min="4357" max="4357" width="3.875" style="1" customWidth="1"/>
    <col min="4358" max="4358" width="17.375" style="1" customWidth="1"/>
    <col min="4359" max="4359" width="17.125" style="1" customWidth="1"/>
    <col min="4360" max="4608" width="9" style="1"/>
    <col min="4609" max="4609" width="47" style="1" customWidth="1"/>
    <col min="4610" max="4610" width="17.375" style="1" customWidth="1"/>
    <col min="4611" max="4611" width="17.75" style="1" customWidth="1"/>
    <col min="4612" max="4612" width="17.375" style="1" customWidth="1"/>
    <col min="4613" max="4613" width="3.875" style="1" customWidth="1"/>
    <col min="4614" max="4614" width="17.375" style="1" customWidth="1"/>
    <col min="4615" max="4615" width="17.125" style="1" customWidth="1"/>
    <col min="4616" max="4864" width="9" style="1"/>
    <col min="4865" max="4865" width="47" style="1" customWidth="1"/>
    <col min="4866" max="4866" width="17.375" style="1" customWidth="1"/>
    <col min="4867" max="4867" width="17.75" style="1" customWidth="1"/>
    <col min="4868" max="4868" width="17.375" style="1" customWidth="1"/>
    <col min="4869" max="4869" width="3.875" style="1" customWidth="1"/>
    <col min="4870" max="4870" width="17.375" style="1" customWidth="1"/>
    <col min="4871" max="4871" width="17.125" style="1" customWidth="1"/>
    <col min="4872" max="5120" width="9" style="1"/>
    <col min="5121" max="5121" width="47" style="1" customWidth="1"/>
    <col min="5122" max="5122" width="17.375" style="1" customWidth="1"/>
    <col min="5123" max="5123" width="17.75" style="1" customWidth="1"/>
    <col min="5124" max="5124" width="17.375" style="1" customWidth="1"/>
    <col min="5125" max="5125" width="3.875" style="1" customWidth="1"/>
    <col min="5126" max="5126" width="17.375" style="1" customWidth="1"/>
    <col min="5127" max="5127" width="17.125" style="1" customWidth="1"/>
    <col min="5128" max="5376" width="9" style="1"/>
    <col min="5377" max="5377" width="47" style="1" customWidth="1"/>
    <col min="5378" max="5378" width="17.375" style="1" customWidth="1"/>
    <col min="5379" max="5379" width="17.75" style="1" customWidth="1"/>
    <col min="5380" max="5380" width="17.375" style="1" customWidth="1"/>
    <col min="5381" max="5381" width="3.875" style="1" customWidth="1"/>
    <col min="5382" max="5382" width="17.375" style="1" customWidth="1"/>
    <col min="5383" max="5383" width="17.125" style="1" customWidth="1"/>
    <col min="5384" max="5632" width="9" style="1"/>
    <col min="5633" max="5633" width="47" style="1" customWidth="1"/>
    <col min="5634" max="5634" width="17.375" style="1" customWidth="1"/>
    <col min="5635" max="5635" width="17.75" style="1" customWidth="1"/>
    <col min="5636" max="5636" width="17.375" style="1" customWidth="1"/>
    <col min="5637" max="5637" width="3.875" style="1" customWidth="1"/>
    <col min="5638" max="5638" width="17.375" style="1" customWidth="1"/>
    <col min="5639" max="5639" width="17.125" style="1" customWidth="1"/>
    <col min="5640" max="5888" width="9" style="1"/>
    <col min="5889" max="5889" width="47" style="1" customWidth="1"/>
    <col min="5890" max="5890" width="17.375" style="1" customWidth="1"/>
    <col min="5891" max="5891" width="17.75" style="1" customWidth="1"/>
    <col min="5892" max="5892" width="17.375" style="1" customWidth="1"/>
    <col min="5893" max="5893" width="3.875" style="1" customWidth="1"/>
    <col min="5894" max="5894" width="17.375" style="1" customWidth="1"/>
    <col min="5895" max="5895" width="17.125" style="1" customWidth="1"/>
    <col min="5896" max="6144" width="9" style="1"/>
    <col min="6145" max="6145" width="47" style="1" customWidth="1"/>
    <col min="6146" max="6146" width="17.375" style="1" customWidth="1"/>
    <col min="6147" max="6147" width="17.75" style="1" customWidth="1"/>
    <col min="6148" max="6148" width="17.375" style="1" customWidth="1"/>
    <col min="6149" max="6149" width="3.875" style="1" customWidth="1"/>
    <col min="6150" max="6150" width="17.375" style="1" customWidth="1"/>
    <col min="6151" max="6151" width="17.125" style="1" customWidth="1"/>
    <col min="6152" max="6400" width="9" style="1"/>
    <col min="6401" max="6401" width="47" style="1" customWidth="1"/>
    <col min="6402" max="6402" width="17.375" style="1" customWidth="1"/>
    <col min="6403" max="6403" width="17.75" style="1" customWidth="1"/>
    <col min="6404" max="6404" width="17.375" style="1" customWidth="1"/>
    <col min="6405" max="6405" width="3.875" style="1" customWidth="1"/>
    <col min="6406" max="6406" width="17.375" style="1" customWidth="1"/>
    <col min="6407" max="6407" width="17.125" style="1" customWidth="1"/>
    <col min="6408" max="6656" width="9" style="1"/>
    <col min="6657" max="6657" width="47" style="1" customWidth="1"/>
    <col min="6658" max="6658" width="17.375" style="1" customWidth="1"/>
    <col min="6659" max="6659" width="17.75" style="1" customWidth="1"/>
    <col min="6660" max="6660" width="17.375" style="1" customWidth="1"/>
    <col min="6661" max="6661" width="3.875" style="1" customWidth="1"/>
    <col min="6662" max="6662" width="17.375" style="1" customWidth="1"/>
    <col min="6663" max="6663" width="17.125" style="1" customWidth="1"/>
    <col min="6664" max="6912" width="9" style="1"/>
    <col min="6913" max="6913" width="47" style="1" customWidth="1"/>
    <col min="6914" max="6914" width="17.375" style="1" customWidth="1"/>
    <col min="6915" max="6915" width="17.75" style="1" customWidth="1"/>
    <col min="6916" max="6916" width="17.375" style="1" customWidth="1"/>
    <col min="6917" max="6917" width="3.875" style="1" customWidth="1"/>
    <col min="6918" max="6918" width="17.375" style="1" customWidth="1"/>
    <col min="6919" max="6919" width="17.125" style="1" customWidth="1"/>
    <col min="6920" max="7168" width="9" style="1"/>
    <col min="7169" max="7169" width="47" style="1" customWidth="1"/>
    <col min="7170" max="7170" width="17.375" style="1" customWidth="1"/>
    <col min="7171" max="7171" width="17.75" style="1" customWidth="1"/>
    <col min="7172" max="7172" width="17.375" style="1" customWidth="1"/>
    <col min="7173" max="7173" width="3.875" style="1" customWidth="1"/>
    <col min="7174" max="7174" width="17.375" style="1" customWidth="1"/>
    <col min="7175" max="7175" width="17.125" style="1" customWidth="1"/>
    <col min="7176" max="7424" width="9" style="1"/>
    <col min="7425" max="7425" width="47" style="1" customWidth="1"/>
    <col min="7426" max="7426" width="17.375" style="1" customWidth="1"/>
    <col min="7427" max="7427" width="17.75" style="1" customWidth="1"/>
    <col min="7428" max="7428" width="17.375" style="1" customWidth="1"/>
    <col min="7429" max="7429" width="3.875" style="1" customWidth="1"/>
    <col min="7430" max="7430" width="17.375" style="1" customWidth="1"/>
    <col min="7431" max="7431" width="17.125" style="1" customWidth="1"/>
    <col min="7432" max="7680" width="9" style="1"/>
    <col min="7681" max="7681" width="47" style="1" customWidth="1"/>
    <col min="7682" max="7682" width="17.375" style="1" customWidth="1"/>
    <col min="7683" max="7683" width="17.75" style="1" customWidth="1"/>
    <col min="7684" max="7684" width="17.375" style="1" customWidth="1"/>
    <col min="7685" max="7685" width="3.875" style="1" customWidth="1"/>
    <col min="7686" max="7686" width="17.375" style="1" customWidth="1"/>
    <col min="7687" max="7687" width="17.125" style="1" customWidth="1"/>
    <col min="7688" max="7936" width="9" style="1"/>
    <col min="7937" max="7937" width="47" style="1" customWidth="1"/>
    <col min="7938" max="7938" width="17.375" style="1" customWidth="1"/>
    <col min="7939" max="7939" width="17.75" style="1" customWidth="1"/>
    <col min="7940" max="7940" width="17.375" style="1" customWidth="1"/>
    <col min="7941" max="7941" width="3.875" style="1" customWidth="1"/>
    <col min="7942" max="7942" width="17.375" style="1" customWidth="1"/>
    <col min="7943" max="7943" width="17.125" style="1" customWidth="1"/>
    <col min="7944" max="8192" width="9" style="1"/>
    <col min="8193" max="8193" width="47" style="1" customWidth="1"/>
    <col min="8194" max="8194" width="17.375" style="1" customWidth="1"/>
    <col min="8195" max="8195" width="17.75" style="1" customWidth="1"/>
    <col min="8196" max="8196" width="17.375" style="1" customWidth="1"/>
    <col min="8197" max="8197" width="3.875" style="1" customWidth="1"/>
    <col min="8198" max="8198" width="17.375" style="1" customWidth="1"/>
    <col min="8199" max="8199" width="17.125" style="1" customWidth="1"/>
    <col min="8200" max="8448" width="9" style="1"/>
    <col min="8449" max="8449" width="47" style="1" customWidth="1"/>
    <col min="8450" max="8450" width="17.375" style="1" customWidth="1"/>
    <col min="8451" max="8451" width="17.75" style="1" customWidth="1"/>
    <col min="8452" max="8452" width="17.375" style="1" customWidth="1"/>
    <col min="8453" max="8453" width="3.875" style="1" customWidth="1"/>
    <col min="8454" max="8454" width="17.375" style="1" customWidth="1"/>
    <col min="8455" max="8455" width="17.125" style="1" customWidth="1"/>
    <col min="8456" max="8704" width="9" style="1"/>
    <col min="8705" max="8705" width="47" style="1" customWidth="1"/>
    <col min="8706" max="8706" width="17.375" style="1" customWidth="1"/>
    <col min="8707" max="8707" width="17.75" style="1" customWidth="1"/>
    <col min="8708" max="8708" width="17.375" style="1" customWidth="1"/>
    <col min="8709" max="8709" width="3.875" style="1" customWidth="1"/>
    <col min="8710" max="8710" width="17.375" style="1" customWidth="1"/>
    <col min="8711" max="8711" width="17.125" style="1" customWidth="1"/>
    <col min="8712" max="8960" width="9" style="1"/>
    <col min="8961" max="8961" width="47" style="1" customWidth="1"/>
    <col min="8962" max="8962" width="17.375" style="1" customWidth="1"/>
    <col min="8963" max="8963" width="17.75" style="1" customWidth="1"/>
    <col min="8964" max="8964" width="17.375" style="1" customWidth="1"/>
    <col min="8965" max="8965" width="3.875" style="1" customWidth="1"/>
    <col min="8966" max="8966" width="17.375" style="1" customWidth="1"/>
    <col min="8967" max="8967" width="17.125" style="1" customWidth="1"/>
    <col min="8968" max="9216" width="9" style="1"/>
    <col min="9217" max="9217" width="47" style="1" customWidth="1"/>
    <col min="9218" max="9218" width="17.375" style="1" customWidth="1"/>
    <col min="9219" max="9219" width="17.75" style="1" customWidth="1"/>
    <col min="9220" max="9220" width="17.375" style="1" customWidth="1"/>
    <col min="9221" max="9221" width="3.875" style="1" customWidth="1"/>
    <col min="9222" max="9222" width="17.375" style="1" customWidth="1"/>
    <col min="9223" max="9223" width="17.125" style="1" customWidth="1"/>
    <col min="9224" max="9472" width="9" style="1"/>
    <col min="9473" max="9473" width="47" style="1" customWidth="1"/>
    <col min="9474" max="9474" width="17.375" style="1" customWidth="1"/>
    <col min="9475" max="9475" width="17.75" style="1" customWidth="1"/>
    <col min="9476" max="9476" width="17.375" style="1" customWidth="1"/>
    <col min="9477" max="9477" width="3.875" style="1" customWidth="1"/>
    <col min="9478" max="9478" width="17.375" style="1" customWidth="1"/>
    <col min="9479" max="9479" width="17.125" style="1" customWidth="1"/>
    <col min="9480" max="9728" width="9" style="1"/>
    <col min="9729" max="9729" width="47" style="1" customWidth="1"/>
    <col min="9730" max="9730" width="17.375" style="1" customWidth="1"/>
    <col min="9731" max="9731" width="17.75" style="1" customWidth="1"/>
    <col min="9732" max="9732" width="17.375" style="1" customWidth="1"/>
    <col min="9733" max="9733" width="3.875" style="1" customWidth="1"/>
    <col min="9734" max="9734" width="17.375" style="1" customWidth="1"/>
    <col min="9735" max="9735" width="17.125" style="1" customWidth="1"/>
    <col min="9736" max="9984" width="9" style="1"/>
    <col min="9985" max="9985" width="47" style="1" customWidth="1"/>
    <col min="9986" max="9986" width="17.375" style="1" customWidth="1"/>
    <col min="9987" max="9987" width="17.75" style="1" customWidth="1"/>
    <col min="9988" max="9988" width="17.375" style="1" customWidth="1"/>
    <col min="9989" max="9989" width="3.875" style="1" customWidth="1"/>
    <col min="9990" max="9990" width="17.375" style="1" customWidth="1"/>
    <col min="9991" max="9991" width="17.125" style="1" customWidth="1"/>
    <col min="9992" max="10240" width="9" style="1"/>
    <col min="10241" max="10241" width="47" style="1" customWidth="1"/>
    <col min="10242" max="10242" width="17.375" style="1" customWidth="1"/>
    <col min="10243" max="10243" width="17.75" style="1" customWidth="1"/>
    <col min="10244" max="10244" width="17.375" style="1" customWidth="1"/>
    <col min="10245" max="10245" width="3.875" style="1" customWidth="1"/>
    <col min="10246" max="10246" width="17.375" style="1" customWidth="1"/>
    <col min="10247" max="10247" width="17.125" style="1" customWidth="1"/>
    <col min="10248" max="10496" width="9" style="1"/>
    <col min="10497" max="10497" width="47" style="1" customWidth="1"/>
    <col min="10498" max="10498" width="17.375" style="1" customWidth="1"/>
    <col min="10499" max="10499" width="17.75" style="1" customWidth="1"/>
    <col min="10500" max="10500" width="17.375" style="1" customWidth="1"/>
    <col min="10501" max="10501" width="3.875" style="1" customWidth="1"/>
    <col min="10502" max="10502" width="17.375" style="1" customWidth="1"/>
    <col min="10503" max="10503" width="17.125" style="1" customWidth="1"/>
    <col min="10504" max="10752" width="9" style="1"/>
    <col min="10753" max="10753" width="47" style="1" customWidth="1"/>
    <col min="10754" max="10754" width="17.375" style="1" customWidth="1"/>
    <col min="10755" max="10755" width="17.75" style="1" customWidth="1"/>
    <col min="10756" max="10756" width="17.375" style="1" customWidth="1"/>
    <col min="10757" max="10757" width="3.875" style="1" customWidth="1"/>
    <col min="10758" max="10758" width="17.375" style="1" customWidth="1"/>
    <col min="10759" max="10759" width="17.125" style="1" customWidth="1"/>
    <col min="10760" max="11008" width="9" style="1"/>
    <col min="11009" max="11009" width="47" style="1" customWidth="1"/>
    <col min="11010" max="11010" width="17.375" style="1" customWidth="1"/>
    <col min="11011" max="11011" width="17.75" style="1" customWidth="1"/>
    <col min="11012" max="11012" width="17.375" style="1" customWidth="1"/>
    <col min="11013" max="11013" width="3.875" style="1" customWidth="1"/>
    <col min="11014" max="11014" width="17.375" style="1" customWidth="1"/>
    <col min="11015" max="11015" width="17.125" style="1" customWidth="1"/>
    <col min="11016" max="11264" width="9" style="1"/>
    <col min="11265" max="11265" width="47" style="1" customWidth="1"/>
    <col min="11266" max="11266" width="17.375" style="1" customWidth="1"/>
    <col min="11267" max="11267" width="17.75" style="1" customWidth="1"/>
    <col min="11268" max="11268" width="17.375" style="1" customWidth="1"/>
    <col min="11269" max="11269" width="3.875" style="1" customWidth="1"/>
    <col min="11270" max="11270" width="17.375" style="1" customWidth="1"/>
    <col min="11271" max="11271" width="17.125" style="1" customWidth="1"/>
    <col min="11272" max="11520" width="9" style="1"/>
    <col min="11521" max="11521" width="47" style="1" customWidth="1"/>
    <col min="11522" max="11522" width="17.375" style="1" customWidth="1"/>
    <col min="11523" max="11523" width="17.75" style="1" customWidth="1"/>
    <col min="11524" max="11524" width="17.375" style="1" customWidth="1"/>
    <col min="11525" max="11525" width="3.875" style="1" customWidth="1"/>
    <col min="11526" max="11526" width="17.375" style="1" customWidth="1"/>
    <col min="11527" max="11527" width="17.125" style="1" customWidth="1"/>
    <col min="11528" max="11776" width="9" style="1"/>
    <col min="11777" max="11777" width="47" style="1" customWidth="1"/>
    <col min="11778" max="11778" width="17.375" style="1" customWidth="1"/>
    <col min="11779" max="11779" width="17.75" style="1" customWidth="1"/>
    <col min="11780" max="11780" width="17.375" style="1" customWidth="1"/>
    <col min="11781" max="11781" width="3.875" style="1" customWidth="1"/>
    <col min="11782" max="11782" width="17.375" style="1" customWidth="1"/>
    <col min="11783" max="11783" width="17.125" style="1" customWidth="1"/>
    <col min="11784" max="12032" width="9" style="1"/>
    <col min="12033" max="12033" width="47" style="1" customWidth="1"/>
    <col min="12034" max="12034" width="17.375" style="1" customWidth="1"/>
    <col min="12035" max="12035" width="17.75" style="1" customWidth="1"/>
    <col min="12036" max="12036" width="17.375" style="1" customWidth="1"/>
    <col min="12037" max="12037" width="3.875" style="1" customWidth="1"/>
    <col min="12038" max="12038" width="17.375" style="1" customWidth="1"/>
    <col min="12039" max="12039" width="17.125" style="1" customWidth="1"/>
    <col min="12040" max="12288" width="9" style="1"/>
    <col min="12289" max="12289" width="47" style="1" customWidth="1"/>
    <col min="12290" max="12290" width="17.375" style="1" customWidth="1"/>
    <col min="12291" max="12291" width="17.75" style="1" customWidth="1"/>
    <col min="12292" max="12292" width="17.375" style="1" customWidth="1"/>
    <col min="12293" max="12293" width="3.875" style="1" customWidth="1"/>
    <col min="12294" max="12294" width="17.375" style="1" customWidth="1"/>
    <col min="12295" max="12295" width="17.125" style="1" customWidth="1"/>
    <col min="12296" max="12544" width="9" style="1"/>
    <col min="12545" max="12545" width="47" style="1" customWidth="1"/>
    <col min="12546" max="12546" width="17.375" style="1" customWidth="1"/>
    <col min="12547" max="12547" width="17.75" style="1" customWidth="1"/>
    <col min="12548" max="12548" width="17.375" style="1" customWidth="1"/>
    <col min="12549" max="12549" width="3.875" style="1" customWidth="1"/>
    <col min="12550" max="12550" width="17.375" style="1" customWidth="1"/>
    <col min="12551" max="12551" width="17.125" style="1" customWidth="1"/>
    <col min="12552" max="12800" width="9" style="1"/>
    <col min="12801" max="12801" width="47" style="1" customWidth="1"/>
    <col min="12802" max="12802" width="17.375" style="1" customWidth="1"/>
    <col min="12803" max="12803" width="17.75" style="1" customWidth="1"/>
    <col min="12804" max="12804" width="17.375" style="1" customWidth="1"/>
    <col min="12805" max="12805" width="3.875" style="1" customWidth="1"/>
    <col min="12806" max="12806" width="17.375" style="1" customWidth="1"/>
    <col min="12807" max="12807" width="17.125" style="1" customWidth="1"/>
    <col min="12808" max="13056" width="9" style="1"/>
    <col min="13057" max="13057" width="47" style="1" customWidth="1"/>
    <col min="13058" max="13058" width="17.375" style="1" customWidth="1"/>
    <col min="13059" max="13059" width="17.75" style="1" customWidth="1"/>
    <col min="13060" max="13060" width="17.375" style="1" customWidth="1"/>
    <col min="13061" max="13061" width="3.875" style="1" customWidth="1"/>
    <col min="13062" max="13062" width="17.375" style="1" customWidth="1"/>
    <col min="13063" max="13063" width="17.125" style="1" customWidth="1"/>
    <col min="13064" max="13312" width="9" style="1"/>
    <col min="13313" max="13313" width="47" style="1" customWidth="1"/>
    <col min="13314" max="13314" width="17.375" style="1" customWidth="1"/>
    <col min="13315" max="13315" width="17.75" style="1" customWidth="1"/>
    <col min="13316" max="13316" width="17.375" style="1" customWidth="1"/>
    <col min="13317" max="13317" width="3.875" style="1" customWidth="1"/>
    <col min="13318" max="13318" width="17.375" style="1" customWidth="1"/>
    <col min="13319" max="13319" width="17.125" style="1" customWidth="1"/>
    <col min="13320" max="13568" width="9" style="1"/>
    <col min="13569" max="13569" width="47" style="1" customWidth="1"/>
    <col min="13570" max="13570" width="17.375" style="1" customWidth="1"/>
    <col min="13571" max="13571" width="17.75" style="1" customWidth="1"/>
    <col min="13572" max="13572" width="17.375" style="1" customWidth="1"/>
    <col min="13573" max="13573" width="3.875" style="1" customWidth="1"/>
    <col min="13574" max="13574" width="17.375" style="1" customWidth="1"/>
    <col min="13575" max="13575" width="17.125" style="1" customWidth="1"/>
    <col min="13576" max="13824" width="9" style="1"/>
    <col min="13825" max="13825" width="47" style="1" customWidth="1"/>
    <col min="13826" max="13826" width="17.375" style="1" customWidth="1"/>
    <col min="13827" max="13827" width="17.75" style="1" customWidth="1"/>
    <col min="13828" max="13828" width="17.375" style="1" customWidth="1"/>
    <col min="13829" max="13829" width="3.875" style="1" customWidth="1"/>
    <col min="13830" max="13830" width="17.375" style="1" customWidth="1"/>
    <col min="13831" max="13831" width="17.125" style="1" customWidth="1"/>
    <col min="13832" max="14080" width="9" style="1"/>
    <col min="14081" max="14081" width="47" style="1" customWidth="1"/>
    <col min="14082" max="14082" width="17.375" style="1" customWidth="1"/>
    <col min="14083" max="14083" width="17.75" style="1" customWidth="1"/>
    <col min="14084" max="14084" width="17.375" style="1" customWidth="1"/>
    <col min="14085" max="14085" width="3.875" style="1" customWidth="1"/>
    <col min="14086" max="14086" width="17.375" style="1" customWidth="1"/>
    <col min="14087" max="14087" width="17.125" style="1" customWidth="1"/>
    <col min="14088" max="14336" width="9" style="1"/>
    <col min="14337" max="14337" width="47" style="1" customWidth="1"/>
    <col min="14338" max="14338" width="17.375" style="1" customWidth="1"/>
    <col min="14339" max="14339" width="17.75" style="1" customWidth="1"/>
    <col min="14340" max="14340" width="17.375" style="1" customWidth="1"/>
    <col min="14341" max="14341" width="3.875" style="1" customWidth="1"/>
    <col min="14342" max="14342" width="17.375" style="1" customWidth="1"/>
    <col min="14343" max="14343" width="17.125" style="1" customWidth="1"/>
    <col min="14344" max="14592" width="9" style="1"/>
    <col min="14593" max="14593" width="47" style="1" customWidth="1"/>
    <col min="14594" max="14594" width="17.375" style="1" customWidth="1"/>
    <col min="14595" max="14595" width="17.75" style="1" customWidth="1"/>
    <col min="14596" max="14596" width="17.375" style="1" customWidth="1"/>
    <col min="14597" max="14597" width="3.875" style="1" customWidth="1"/>
    <col min="14598" max="14598" width="17.375" style="1" customWidth="1"/>
    <col min="14599" max="14599" width="17.125" style="1" customWidth="1"/>
    <col min="14600" max="14848" width="9" style="1"/>
    <col min="14849" max="14849" width="47" style="1" customWidth="1"/>
    <col min="14850" max="14850" width="17.375" style="1" customWidth="1"/>
    <col min="14851" max="14851" width="17.75" style="1" customWidth="1"/>
    <col min="14852" max="14852" width="17.375" style="1" customWidth="1"/>
    <col min="14853" max="14853" width="3.875" style="1" customWidth="1"/>
    <col min="14854" max="14854" width="17.375" style="1" customWidth="1"/>
    <col min="14855" max="14855" width="17.125" style="1" customWidth="1"/>
    <col min="14856" max="15104" width="9" style="1"/>
    <col min="15105" max="15105" width="47" style="1" customWidth="1"/>
    <col min="15106" max="15106" width="17.375" style="1" customWidth="1"/>
    <col min="15107" max="15107" width="17.75" style="1" customWidth="1"/>
    <col min="15108" max="15108" width="17.375" style="1" customWidth="1"/>
    <col min="15109" max="15109" width="3.875" style="1" customWidth="1"/>
    <col min="15110" max="15110" width="17.375" style="1" customWidth="1"/>
    <col min="15111" max="15111" width="17.125" style="1" customWidth="1"/>
    <col min="15112" max="15360" width="9" style="1"/>
    <col min="15361" max="15361" width="47" style="1" customWidth="1"/>
    <col min="15362" max="15362" width="17.375" style="1" customWidth="1"/>
    <col min="15363" max="15363" width="17.75" style="1" customWidth="1"/>
    <col min="15364" max="15364" width="17.375" style="1" customWidth="1"/>
    <col min="15365" max="15365" width="3.875" style="1" customWidth="1"/>
    <col min="15366" max="15366" width="17.375" style="1" customWidth="1"/>
    <col min="15367" max="15367" width="17.125" style="1" customWidth="1"/>
    <col min="15368" max="15616" width="9" style="1"/>
    <col min="15617" max="15617" width="47" style="1" customWidth="1"/>
    <col min="15618" max="15618" width="17.375" style="1" customWidth="1"/>
    <col min="15619" max="15619" width="17.75" style="1" customWidth="1"/>
    <col min="15620" max="15620" width="17.375" style="1" customWidth="1"/>
    <col min="15621" max="15621" width="3.875" style="1" customWidth="1"/>
    <col min="15622" max="15622" width="17.375" style="1" customWidth="1"/>
    <col min="15623" max="15623" width="17.125" style="1" customWidth="1"/>
    <col min="15624" max="15872" width="9" style="1"/>
    <col min="15873" max="15873" width="47" style="1" customWidth="1"/>
    <col min="15874" max="15874" width="17.375" style="1" customWidth="1"/>
    <col min="15875" max="15875" width="17.75" style="1" customWidth="1"/>
    <col min="15876" max="15876" width="17.375" style="1" customWidth="1"/>
    <col min="15877" max="15877" width="3.875" style="1" customWidth="1"/>
    <col min="15878" max="15878" width="17.375" style="1" customWidth="1"/>
    <col min="15879" max="15879" width="17.125" style="1" customWidth="1"/>
    <col min="15880" max="16128" width="9" style="1"/>
    <col min="16129" max="16129" width="47" style="1" customWidth="1"/>
    <col min="16130" max="16130" width="17.375" style="1" customWidth="1"/>
    <col min="16131" max="16131" width="17.75" style="1" customWidth="1"/>
    <col min="16132" max="16132" width="17.375" style="1" customWidth="1"/>
    <col min="16133" max="16133" width="3.875" style="1" customWidth="1"/>
    <col min="16134" max="16134" width="17.375" style="1" customWidth="1"/>
    <col min="16135" max="16135" width="17.125" style="1" customWidth="1"/>
    <col min="16136" max="16384" width="9" style="1"/>
  </cols>
  <sheetData>
    <row r="1" spans="1:7" ht="23.25" x14ac:dyDescent="0.45">
      <c r="A1" s="48" t="s">
        <v>0</v>
      </c>
      <c r="B1" s="48"/>
      <c r="C1" s="48"/>
      <c r="D1" s="48"/>
      <c r="E1" s="48"/>
      <c r="F1" s="48"/>
    </row>
    <row r="2" spans="1:7" ht="23.25" x14ac:dyDescent="0.45">
      <c r="A2" s="50" t="s">
        <v>119</v>
      </c>
      <c r="B2" s="50"/>
      <c r="C2" s="50"/>
      <c r="D2" s="50"/>
      <c r="E2" s="50"/>
      <c r="F2" s="50"/>
    </row>
    <row r="3" spans="1:7" ht="23.25" x14ac:dyDescent="0.45">
      <c r="A3" s="48"/>
      <c r="B3" s="48"/>
      <c r="C3" s="48"/>
      <c r="D3" s="48"/>
      <c r="E3" s="48"/>
      <c r="F3" s="48"/>
    </row>
    <row r="4" spans="1:7" ht="23.25" x14ac:dyDescent="0.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7" ht="23.25" x14ac:dyDescent="0.5">
      <c r="A5" s="3"/>
      <c r="B5" s="3" t="s">
        <v>7</v>
      </c>
      <c r="C5" s="3"/>
      <c r="D5" s="3"/>
      <c r="E5" s="3" t="s">
        <v>8</v>
      </c>
      <c r="F5" s="3" t="s">
        <v>9</v>
      </c>
    </row>
    <row r="6" spans="1:7" ht="23.25" x14ac:dyDescent="0.5">
      <c r="A6" s="4" t="s">
        <v>10</v>
      </c>
      <c r="B6" s="4"/>
      <c r="C6" s="4"/>
      <c r="D6" s="4"/>
      <c r="E6" s="5"/>
      <c r="F6" s="4"/>
      <c r="G6" s="6"/>
    </row>
    <row r="7" spans="1:7" ht="23.25" x14ac:dyDescent="0.5">
      <c r="A7" s="7" t="s">
        <v>11</v>
      </c>
      <c r="B7" s="7"/>
      <c r="C7" s="7"/>
      <c r="D7" s="7"/>
      <c r="E7" s="8"/>
      <c r="F7" s="7"/>
      <c r="G7" s="6"/>
    </row>
    <row r="8" spans="1:7" ht="23.25" x14ac:dyDescent="0.5">
      <c r="A8" s="7" t="s">
        <v>12</v>
      </c>
      <c r="B8" s="7"/>
      <c r="C8" s="7"/>
      <c r="D8" s="7"/>
      <c r="E8" s="8"/>
      <c r="F8" s="7"/>
      <c r="G8" s="6"/>
    </row>
    <row r="9" spans="1:7" ht="23.25" x14ac:dyDescent="0.5">
      <c r="A9" s="7" t="s">
        <v>13</v>
      </c>
      <c r="B9" s="7">
        <v>8000000</v>
      </c>
      <c r="C9" s="7">
        <v>1520306.48</v>
      </c>
      <c r="D9" s="7">
        <v>17132364.390000001</v>
      </c>
      <c r="E9" s="8" t="str">
        <f>IF(D9&gt;B9,"+","-")</f>
        <v>+</v>
      </c>
      <c r="F9" s="7">
        <f>ABS(D9-B9)</f>
        <v>9132364.3900000006</v>
      </c>
      <c r="G9" s="6"/>
    </row>
    <row r="10" spans="1:7" s="9" customFormat="1" ht="23.25" x14ac:dyDescent="0.5">
      <c r="A10" s="7" t="s">
        <v>14</v>
      </c>
      <c r="B10" s="7">
        <v>600000000</v>
      </c>
      <c r="C10" s="7">
        <v>35033457.719999999</v>
      </c>
      <c r="D10" s="7">
        <v>433991943.05000001</v>
      </c>
      <c r="E10" s="8" t="str">
        <f t="shared" ref="E10:E16" si="0">IF(D10&gt;B10,"+","-")</f>
        <v>-</v>
      </c>
      <c r="F10" s="7">
        <f t="shared" ref="F10:F16" si="1">ABS(D10-B10)</f>
        <v>166008056.94999999</v>
      </c>
      <c r="G10" s="6"/>
    </row>
    <row r="11" spans="1:7" ht="23.25" x14ac:dyDescent="0.5">
      <c r="A11" s="7" t="s">
        <v>15</v>
      </c>
      <c r="B11" s="7">
        <v>1000000000</v>
      </c>
      <c r="C11" s="7">
        <v>101920150.66</v>
      </c>
      <c r="D11" s="7">
        <v>908646837.55999994</v>
      </c>
      <c r="E11" s="8" t="str">
        <f t="shared" si="0"/>
        <v>-</v>
      </c>
      <c r="F11" s="7">
        <f t="shared" si="1"/>
        <v>91353162.440000057</v>
      </c>
      <c r="G11" s="6"/>
    </row>
    <row r="12" spans="1:7" ht="23.25" x14ac:dyDescent="0.5">
      <c r="A12" s="7" t="s">
        <v>16</v>
      </c>
      <c r="B12" s="7">
        <v>1000000</v>
      </c>
      <c r="C12" s="7">
        <v>58418</v>
      </c>
      <c r="D12" s="7">
        <v>545493</v>
      </c>
      <c r="E12" s="8" t="str">
        <f t="shared" si="0"/>
        <v>-</v>
      </c>
      <c r="F12" s="7">
        <f t="shared" si="1"/>
        <v>454507</v>
      </c>
      <c r="G12" s="6"/>
    </row>
    <row r="13" spans="1:7" ht="23.25" x14ac:dyDescent="0.5">
      <c r="A13" s="7" t="s">
        <v>17</v>
      </c>
      <c r="B13" s="7">
        <v>240000000</v>
      </c>
      <c r="C13" s="7">
        <v>12896467.720000001</v>
      </c>
      <c r="D13" s="7">
        <v>139825961.62</v>
      </c>
      <c r="E13" s="8" t="str">
        <f t="shared" si="0"/>
        <v>-</v>
      </c>
      <c r="F13" s="7">
        <f t="shared" si="1"/>
        <v>100174038.38</v>
      </c>
      <c r="G13" s="6"/>
    </row>
    <row r="14" spans="1:7" ht="23.25" x14ac:dyDescent="0.5">
      <c r="A14" s="7" t="s">
        <v>18</v>
      </c>
      <c r="B14" s="7">
        <v>36000000</v>
      </c>
      <c r="C14" s="7">
        <f>[6]ประจำเดือนรวมเช็คไม่ต้องคีย์!G77</f>
        <v>0</v>
      </c>
      <c r="D14" s="7">
        <f>[6]ประจำเดือนรวมเช็คไม่ต้องคีย์!G79</f>
        <v>0</v>
      </c>
      <c r="E14" s="8" t="str">
        <f t="shared" si="0"/>
        <v>-</v>
      </c>
      <c r="F14" s="7">
        <f t="shared" si="1"/>
        <v>36000000</v>
      </c>
      <c r="G14" s="6"/>
    </row>
    <row r="15" spans="1:7" ht="23.25" x14ac:dyDescent="0.5">
      <c r="A15" s="7" t="s">
        <v>19</v>
      </c>
      <c r="B15" s="10">
        <v>5115000000</v>
      </c>
      <c r="C15" s="7">
        <v>1056673170.96</v>
      </c>
      <c r="D15" s="7">
        <v>1591547711.3299999</v>
      </c>
      <c r="E15" s="8" t="str">
        <f>IF(D15&gt;B15,"+","-")</f>
        <v>-</v>
      </c>
      <c r="F15" s="7">
        <f>ABS(D15-B15)</f>
        <v>3523452288.6700001</v>
      </c>
      <c r="G15" s="6"/>
    </row>
    <row r="16" spans="1:7" ht="23.25" x14ac:dyDescent="0.5">
      <c r="A16" s="7" t="s">
        <v>20</v>
      </c>
      <c r="B16" s="11">
        <f>SUM(B9:B15)</f>
        <v>7000000000</v>
      </c>
      <c r="C16" s="11">
        <v>419276310.70999998</v>
      </c>
      <c r="D16" s="11">
        <f>SUM(D9:D15)</f>
        <v>3091690310.9499998</v>
      </c>
      <c r="E16" s="12" t="str">
        <f t="shared" si="0"/>
        <v>-</v>
      </c>
      <c r="F16" s="11">
        <f t="shared" si="1"/>
        <v>3908309689.0500002</v>
      </c>
      <c r="G16" s="6"/>
    </row>
    <row r="17" spans="1:7" ht="23.25" x14ac:dyDescent="0.5">
      <c r="A17" s="7" t="s">
        <v>21</v>
      </c>
      <c r="B17" s="4"/>
      <c r="C17" s="4"/>
      <c r="D17" s="4"/>
      <c r="E17" s="5"/>
      <c r="F17" s="4"/>
      <c r="G17" s="6"/>
    </row>
    <row r="18" spans="1:7" s="9" customFormat="1" ht="23.25" x14ac:dyDescent="0.5">
      <c r="A18" s="7" t="s">
        <v>22</v>
      </c>
      <c r="B18" s="13">
        <v>28100000000</v>
      </c>
      <c r="C18" s="7">
        <v>2640618072.6199999</v>
      </c>
      <c r="D18" s="7">
        <v>21234707546.869999</v>
      </c>
      <c r="E18" s="8" t="str">
        <f t="shared" ref="E18:E27" si="2">IF(D18&gt;B18,"+","-")</f>
        <v>-</v>
      </c>
      <c r="F18" s="7">
        <f t="shared" ref="F18:F27" si="3">ABS(D18-B18)</f>
        <v>6865292453.1300011</v>
      </c>
      <c r="G18" s="6"/>
    </row>
    <row r="19" spans="1:7" ht="23.25" x14ac:dyDescent="0.5">
      <c r="A19" s="7" t="s">
        <v>23</v>
      </c>
      <c r="B19" s="13">
        <v>13700000000</v>
      </c>
      <c r="C19" s="47">
        <v>1736350428.9200001</v>
      </c>
      <c r="D19" s="7">
        <v>15268809402.6</v>
      </c>
      <c r="E19" s="14" t="str">
        <f t="shared" si="2"/>
        <v>+</v>
      </c>
      <c r="F19" s="7">
        <f t="shared" si="3"/>
        <v>1568809402.6000004</v>
      </c>
      <c r="G19" s="6"/>
    </row>
    <row r="20" spans="1:7" ht="23.25" x14ac:dyDescent="0.5">
      <c r="A20" s="7" t="s">
        <v>24</v>
      </c>
      <c r="B20" s="13">
        <v>4600000000</v>
      </c>
      <c r="C20" s="7">
        <v>350292514.12</v>
      </c>
      <c r="D20" s="7">
        <v>3564413516.3099999</v>
      </c>
      <c r="E20" s="8" t="str">
        <f t="shared" si="2"/>
        <v>-</v>
      </c>
      <c r="F20" s="7">
        <f t="shared" si="3"/>
        <v>1035586483.6900001</v>
      </c>
      <c r="G20" s="6"/>
    </row>
    <row r="21" spans="1:7" ht="23.25" x14ac:dyDescent="0.5">
      <c r="A21" s="7" t="s">
        <v>25</v>
      </c>
      <c r="B21" s="15">
        <v>13200000000</v>
      </c>
      <c r="C21" s="7">
        <v>727518046</v>
      </c>
      <c r="D21" s="16">
        <v>7639495898</v>
      </c>
      <c r="E21" s="8" t="str">
        <f t="shared" si="2"/>
        <v>-</v>
      </c>
      <c r="F21" s="17">
        <f t="shared" si="3"/>
        <v>5560504102</v>
      </c>
      <c r="G21" s="6"/>
    </row>
    <row r="22" spans="1:7" ht="23.25" x14ac:dyDescent="0.5">
      <c r="A22" s="18" t="s">
        <v>26</v>
      </c>
      <c r="B22" s="15"/>
      <c r="C22" s="7"/>
      <c r="D22" s="16"/>
      <c r="E22" s="8"/>
      <c r="F22" s="17"/>
      <c r="G22" s="19"/>
    </row>
    <row r="23" spans="1:7" ht="23.25" x14ac:dyDescent="0.5">
      <c r="A23" s="7" t="s">
        <v>27</v>
      </c>
      <c r="B23" s="13">
        <v>3750000000</v>
      </c>
      <c r="C23" s="7">
        <v>251781755.53</v>
      </c>
      <c r="D23" s="7">
        <v>2495091227.7600002</v>
      </c>
      <c r="E23" s="8" t="str">
        <f>IF(D23&gt;B23,"+","-")</f>
        <v>-</v>
      </c>
      <c r="F23" s="7">
        <f>ABS(D23-B23)</f>
        <v>1254908772.2399998</v>
      </c>
      <c r="G23" s="6"/>
    </row>
    <row r="24" spans="1:7" ht="23.25" x14ac:dyDescent="0.5">
      <c r="A24" s="7" t="s">
        <v>28</v>
      </c>
      <c r="B24" s="7">
        <v>4600000</v>
      </c>
      <c r="C24" s="47">
        <v>232597</v>
      </c>
      <c r="D24" s="7">
        <v>2940263.58</v>
      </c>
      <c r="E24" s="8" t="str">
        <f>IF(D24&gt;B24,"+","-")</f>
        <v>-</v>
      </c>
      <c r="F24" s="7">
        <f>ABS(D24-B24)</f>
        <v>1659736.42</v>
      </c>
      <c r="G24" s="6"/>
    </row>
    <row r="25" spans="1:7" ht="23.25" x14ac:dyDescent="0.5">
      <c r="A25" s="7" t="s">
        <v>29</v>
      </c>
      <c r="B25" s="7">
        <v>400000</v>
      </c>
      <c r="C25" s="47" t="s">
        <v>8</v>
      </c>
      <c r="D25" s="7">
        <v>20160</v>
      </c>
      <c r="E25" s="8" t="str">
        <f>IF(D25&gt;B25,"+","-")</f>
        <v>-</v>
      </c>
      <c r="F25" s="7">
        <f>ABS(D25-B25)</f>
        <v>379840</v>
      </c>
      <c r="G25" s="6"/>
    </row>
    <row r="26" spans="1:7" ht="23.25" x14ac:dyDescent="0.5">
      <c r="A26" s="7" t="s">
        <v>30</v>
      </c>
      <c r="B26" s="7">
        <v>145000000</v>
      </c>
      <c r="C26" s="7">
        <v>5175650</v>
      </c>
      <c r="D26" s="7">
        <v>55172506.530000001</v>
      </c>
      <c r="E26" s="8" t="str">
        <f>IF(D26&gt;B26,"+","-")</f>
        <v>-</v>
      </c>
      <c r="F26" s="7">
        <f>ABS(D26-B26)</f>
        <v>89827493.469999999</v>
      </c>
      <c r="G26" s="6"/>
    </row>
    <row r="27" spans="1:7" ht="23.25" x14ac:dyDescent="0.5">
      <c r="A27" s="7" t="s">
        <v>31</v>
      </c>
      <c r="B27" s="20">
        <f>SUM(B18:B26)</f>
        <v>63500000000</v>
      </c>
      <c r="C27" s="20">
        <f>SUM(C18:C26)</f>
        <v>5711969064.1899996</v>
      </c>
      <c r="D27" s="20">
        <f>SUM(D18:D26)</f>
        <v>50260650521.650002</v>
      </c>
      <c r="E27" s="12" t="str">
        <f t="shared" si="2"/>
        <v>-</v>
      </c>
      <c r="F27" s="11">
        <f t="shared" si="3"/>
        <v>13239349478.349998</v>
      </c>
      <c r="G27" s="6"/>
    </row>
    <row r="28" spans="1:7" ht="23.25" x14ac:dyDescent="0.5">
      <c r="A28" s="21" t="s">
        <v>32</v>
      </c>
      <c r="B28" s="22">
        <f>+B16+B27</f>
        <v>70500000000</v>
      </c>
      <c r="C28" s="22">
        <v>6920071035.7299995</v>
      </c>
      <c r="D28" s="22">
        <v>53352340832.660004</v>
      </c>
      <c r="E28" s="23" t="str">
        <f>IF(D28&gt;B28,"+","-")</f>
        <v>-</v>
      </c>
      <c r="F28" s="22">
        <f>ABS(D28-B28)</f>
        <v>17147659167.339996</v>
      </c>
      <c r="G28" s="6"/>
    </row>
    <row r="29" spans="1:7" ht="23.25" x14ac:dyDescent="0.5">
      <c r="A29" s="7" t="s">
        <v>33</v>
      </c>
      <c r="B29" s="4"/>
      <c r="C29" s="4"/>
      <c r="D29" s="4"/>
      <c r="E29" s="5"/>
      <c r="F29" s="4"/>
      <c r="G29" s="6"/>
    </row>
    <row r="30" spans="1:7" ht="23.25" x14ac:dyDescent="0.5">
      <c r="A30" s="7" t="s">
        <v>34</v>
      </c>
      <c r="B30" s="7"/>
      <c r="C30" s="7"/>
      <c r="D30" s="7"/>
      <c r="E30" s="8"/>
      <c r="F30" s="7"/>
      <c r="G30" s="6"/>
    </row>
    <row r="31" spans="1:7" s="9" customFormat="1" ht="23.25" x14ac:dyDescent="0.5">
      <c r="A31" s="7" t="s">
        <v>35</v>
      </c>
      <c r="B31" s="7">
        <v>800000000</v>
      </c>
      <c r="C31" s="7">
        <v>45389870</v>
      </c>
      <c r="D31" s="7">
        <v>392093581.80000001</v>
      </c>
      <c r="E31" s="8" t="str">
        <f t="shared" ref="E31:E36" si="4">IF(D31&gt;B31,"+","-")</f>
        <v>-</v>
      </c>
      <c r="F31" s="7">
        <f t="shared" ref="F31:F37" si="5">ABS(D31-B31)</f>
        <v>407906418.19999999</v>
      </c>
      <c r="G31" s="6"/>
    </row>
    <row r="32" spans="1:7" ht="23.25" x14ac:dyDescent="0.5">
      <c r="A32" s="7" t="s">
        <v>36</v>
      </c>
      <c r="B32" s="7">
        <v>42700000</v>
      </c>
      <c r="C32" s="7">
        <v>2491130</v>
      </c>
      <c r="D32" s="7">
        <v>25206046</v>
      </c>
      <c r="E32" s="8" t="str">
        <f t="shared" si="4"/>
        <v>-</v>
      </c>
      <c r="F32" s="7">
        <f t="shared" si="5"/>
        <v>17493954</v>
      </c>
      <c r="G32" s="6"/>
    </row>
    <row r="33" spans="1:7" ht="23.25" x14ac:dyDescent="0.5">
      <c r="A33" s="7" t="s">
        <v>37</v>
      </c>
      <c r="B33" s="7">
        <v>50000000</v>
      </c>
      <c r="C33" s="7">
        <v>4013908.66</v>
      </c>
      <c r="D33" s="7">
        <v>20966510.789999999</v>
      </c>
      <c r="E33" s="8" t="str">
        <f t="shared" si="4"/>
        <v>-</v>
      </c>
      <c r="F33" s="7">
        <f t="shared" si="5"/>
        <v>29033489.210000001</v>
      </c>
      <c r="G33" s="6"/>
    </row>
    <row r="34" spans="1:7" s="9" customFormat="1" ht="23.25" x14ac:dyDescent="0.5">
      <c r="A34" s="7" t="s">
        <v>38</v>
      </c>
      <c r="B34" s="7">
        <v>62000000</v>
      </c>
      <c r="C34" s="7">
        <v>3036770.01</v>
      </c>
      <c r="D34" s="7">
        <v>31993619.91</v>
      </c>
      <c r="E34" s="8" t="str">
        <f t="shared" si="4"/>
        <v>-</v>
      </c>
      <c r="F34" s="7">
        <f t="shared" si="5"/>
        <v>30006380.09</v>
      </c>
      <c r="G34" s="6"/>
    </row>
    <row r="35" spans="1:7" ht="23.25" x14ac:dyDescent="0.5">
      <c r="A35" s="7" t="s">
        <v>39</v>
      </c>
      <c r="B35" s="7">
        <v>10000</v>
      </c>
      <c r="C35" s="47" t="s">
        <v>8</v>
      </c>
      <c r="D35" s="7">
        <v>1800</v>
      </c>
      <c r="E35" s="8" t="str">
        <f t="shared" si="4"/>
        <v>-</v>
      </c>
      <c r="F35" s="7">
        <f t="shared" si="5"/>
        <v>8200</v>
      </c>
      <c r="G35" s="6"/>
    </row>
    <row r="36" spans="1:7" ht="23.25" x14ac:dyDescent="0.5">
      <c r="A36" s="7" t="s">
        <v>40</v>
      </c>
      <c r="B36" s="7">
        <v>79000000</v>
      </c>
      <c r="C36" s="7">
        <v>101160</v>
      </c>
      <c r="D36" s="7">
        <v>21295321</v>
      </c>
      <c r="E36" s="8" t="str">
        <f t="shared" si="4"/>
        <v>-</v>
      </c>
      <c r="F36" s="7">
        <v>57805839</v>
      </c>
      <c r="G36" s="6"/>
    </row>
    <row r="37" spans="1:7" ht="23.25" x14ac:dyDescent="0.5">
      <c r="A37" s="7" t="s">
        <v>41</v>
      </c>
      <c r="B37" s="24">
        <v>900000</v>
      </c>
      <c r="C37" s="7">
        <v>69215</v>
      </c>
      <c r="D37" s="7">
        <v>637834</v>
      </c>
      <c r="E37" s="8" t="s">
        <v>8</v>
      </c>
      <c r="F37" s="7">
        <f t="shared" si="5"/>
        <v>262166</v>
      </c>
      <c r="G37" s="6"/>
    </row>
    <row r="38" spans="1:7" ht="23.25" x14ac:dyDescent="0.5">
      <c r="A38" s="7" t="s">
        <v>42</v>
      </c>
      <c r="B38" s="24">
        <v>13000000</v>
      </c>
      <c r="C38" s="7">
        <v>798000</v>
      </c>
      <c r="D38" s="7">
        <v>7955350</v>
      </c>
      <c r="E38" s="8" t="str">
        <f>IF(D38&gt;B38,"+","-")</f>
        <v>-</v>
      </c>
      <c r="F38" s="7">
        <f>ABS(D38-B38)</f>
        <v>5044650</v>
      </c>
      <c r="G38" s="6"/>
    </row>
    <row r="39" spans="1:7" s="9" customFormat="1" ht="23.25" x14ac:dyDescent="0.5">
      <c r="A39" s="7" t="s">
        <v>43</v>
      </c>
      <c r="B39" s="7">
        <v>260000</v>
      </c>
      <c r="C39" s="7">
        <f ca="1">-C39</f>
        <v>0</v>
      </c>
      <c r="D39" s="7">
        <v>197750</v>
      </c>
      <c r="E39" s="8" t="str">
        <f t="shared" ref="E39:E55" si="6">IF(D39&gt;B39,"+","-")</f>
        <v>-</v>
      </c>
      <c r="F39" s="7">
        <f t="shared" ref="F39:F55" si="7">ABS(D39-B39)</f>
        <v>62250</v>
      </c>
      <c r="G39" s="6"/>
    </row>
    <row r="40" spans="1:7" s="9" customFormat="1" ht="23.25" x14ac:dyDescent="0.5">
      <c r="A40" s="7" t="s">
        <v>44</v>
      </c>
      <c r="B40" s="7">
        <v>30000</v>
      </c>
      <c r="C40" s="7">
        <v>1125</v>
      </c>
      <c r="D40" s="7">
        <v>26825</v>
      </c>
      <c r="E40" s="8" t="str">
        <f t="shared" si="6"/>
        <v>-</v>
      </c>
      <c r="F40" s="7">
        <f t="shared" si="7"/>
        <v>3175</v>
      </c>
      <c r="G40" s="6"/>
    </row>
    <row r="41" spans="1:7" s="9" customFormat="1" ht="23.25" x14ac:dyDescent="0.5">
      <c r="A41" s="7" t="s">
        <v>45</v>
      </c>
      <c r="B41" s="7">
        <v>42700000</v>
      </c>
      <c r="C41" s="47" t="s">
        <v>8</v>
      </c>
      <c r="D41" s="7">
        <f>+[6]ประจำเดือนรวมเช็คไม่ต้องคีย์!AB79</f>
        <v>0</v>
      </c>
      <c r="E41" s="8" t="str">
        <f t="shared" si="6"/>
        <v>-</v>
      </c>
      <c r="F41" s="7">
        <f t="shared" si="7"/>
        <v>42700000</v>
      </c>
      <c r="G41" s="6"/>
    </row>
    <row r="42" spans="1:7" s="9" customFormat="1" ht="23.25" x14ac:dyDescent="0.5">
      <c r="A42" s="7" t="s">
        <v>46</v>
      </c>
      <c r="B42" s="7">
        <v>13000000</v>
      </c>
      <c r="C42" s="47">
        <v>28500</v>
      </c>
      <c r="D42" s="7">
        <v>29000</v>
      </c>
      <c r="E42" s="8" t="str">
        <f t="shared" si="6"/>
        <v>-</v>
      </c>
      <c r="F42" s="7">
        <f t="shared" si="7"/>
        <v>12971000</v>
      </c>
      <c r="G42" s="6"/>
    </row>
    <row r="43" spans="1:7" ht="23.25" x14ac:dyDescent="0.5">
      <c r="A43" s="22"/>
      <c r="B43" s="22"/>
      <c r="C43" s="22"/>
      <c r="D43" s="22"/>
      <c r="E43" s="23"/>
      <c r="F43" s="22"/>
      <c r="G43" s="6"/>
    </row>
    <row r="44" spans="1:7" ht="23.25" x14ac:dyDescent="0.5">
      <c r="A44" s="16"/>
      <c r="B44" s="24"/>
      <c r="C44" s="16"/>
      <c r="D44" s="16"/>
      <c r="E44" s="25"/>
      <c r="F44" s="16"/>
      <c r="G44" s="6"/>
    </row>
    <row r="45" spans="1:7" ht="23.25" x14ac:dyDescent="0.45">
      <c r="A45" s="48" t="s">
        <v>47</v>
      </c>
      <c r="B45" s="48"/>
      <c r="C45" s="48"/>
      <c r="D45" s="48"/>
      <c r="E45" s="48"/>
      <c r="F45" s="48"/>
      <c r="G45" s="6"/>
    </row>
    <row r="46" spans="1:7" ht="23.25" x14ac:dyDescent="0.45">
      <c r="A46" s="48"/>
      <c r="B46" s="48"/>
      <c r="C46" s="48"/>
      <c r="D46" s="48"/>
      <c r="E46" s="48"/>
      <c r="F46" s="48"/>
      <c r="G46" s="6"/>
    </row>
    <row r="47" spans="1:7" s="9" customFormat="1" ht="23.25" x14ac:dyDescent="0.5">
      <c r="A47" s="2" t="s">
        <v>1</v>
      </c>
      <c r="B47" s="2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6"/>
    </row>
    <row r="48" spans="1:7" s="9" customFormat="1" ht="23.25" x14ac:dyDescent="0.5">
      <c r="A48" s="3"/>
      <c r="B48" s="3" t="str">
        <f>+B5</f>
        <v>ปี 2564</v>
      </c>
      <c r="C48" s="3"/>
      <c r="D48" s="3"/>
      <c r="E48" s="3" t="s">
        <v>8</v>
      </c>
      <c r="F48" s="3" t="s">
        <v>48</v>
      </c>
      <c r="G48" s="6"/>
    </row>
    <row r="49" spans="1:7" s="9" customFormat="1" ht="23.25" x14ac:dyDescent="0.5">
      <c r="A49" s="26" t="s">
        <v>49</v>
      </c>
      <c r="B49" s="27"/>
      <c r="C49" s="27"/>
      <c r="D49" s="27"/>
      <c r="E49" s="27"/>
      <c r="F49" s="27"/>
      <c r="G49" s="6"/>
    </row>
    <row r="50" spans="1:7" s="9" customFormat="1" ht="23.25" x14ac:dyDescent="0.5">
      <c r="A50" s="7" t="s">
        <v>50</v>
      </c>
      <c r="B50" s="7">
        <v>800000000</v>
      </c>
      <c r="C50" s="7">
        <f>+[6]ประจำเดือนรวมเช็คไม่ต้องคีย์!AD77</f>
        <v>0</v>
      </c>
      <c r="D50" s="7">
        <f>+[6]ประจำเดือนรวมเช็คไม่ต้องคีย์!AD79</f>
        <v>0</v>
      </c>
      <c r="E50" s="8" t="str">
        <f t="shared" si="6"/>
        <v>-</v>
      </c>
      <c r="F50" s="7">
        <f t="shared" si="7"/>
        <v>800000000</v>
      </c>
      <c r="G50" s="6"/>
    </row>
    <row r="51" spans="1:7" s="9" customFormat="1" ht="23.25" x14ac:dyDescent="0.5">
      <c r="A51" s="7" t="s">
        <v>51</v>
      </c>
      <c r="B51" s="7">
        <v>115000000</v>
      </c>
      <c r="C51" s="7">
        <f>+[6]ประจำเดือนรวมเช็คไม่ต้องคีย์!AE77</f>
        <v>0</v>
      </c>
      <c r="D51" s="7">
        <f>+[6]ประจำเดือนรวมเช็คไม่ต้องคีย์!AE79</f>
        <v>0</v>
      </c>
      <c r="E51" s="8" t="str">
        <f t="shared" si="6"/>
        <v>-</v>
      </c>
      <c r="F51" s="7">
        <f t="shared" si="7"/>
        <v>115000000</v>
      </c>
      <c r="G51" s="6"/>
    </row>
    <row r="52" spans="1:7" s="9" customFormat="1" ht="23.25" x14ac:dyDescent="0.5">
      <c r="A52" s="7" t="s">
        <v>52</v>
      </c>
      <c r="B52" s="7">
        <v>75000000</v>
      </c>
      <c r="C52" s="7">
        <v>9176400</v>
      </c>
      <c r="D52" s="7">
        <v>69146600</v>
      </c>
      <c r="E52" s="8" t="str">
        <f t="shared" si="6"/>
        <v>-</v>
      </c>
      <c r="F52" s="7">
        <f t="shared" si="7"/>
        <v>5853400</v>
      </c>
      <c r="G52" s="6"/>
    </row>
    <row r="53" spans="1:7" s="9" customFormat="1" ht="23.25" x14ac:dyDescent="0.5">
      <c r="A53" s="7" t="s">
        <v>113</v>
      </c>
      <c r="B53" s="7">
        <v>400000</v>
      </c>
      <c r="C53" s="7">
        <v>3326</v>
      </c>
      <c r="D53" s="7">
        <v>136562.25</v>
      </c>
      <c r="E53" s="8" t="str">
        <f>IF(D53&gt;B53,"+","-")</f>
        <v>-</v>
      </c>
      <c r="F53" s="7">
        <f>ABS(D53-B53)</f>
        <v>263437.75</v>
      </c>
      <c r="G53" s="6"/>
    </row>
    <row r="54" spans="1:7" s="9" customFormat="1" ht="23.25" x14ac:dyDescent="0.5">
      <c r="A54" s="7" t="s">
        <v>54</v>
      </c>
      <c r="B54" s="7">
        <v>240000000</v>
      </c>
      <c r="C54" s="7">
        <f>+[6]ประจำเดือนรวมเช็คไม่ต้องคีย์!AH77</f>
        <v>0</v>
      </c>
      <c r="D54" s="47" t="s">
        <v>8</v>
      </c>
      <c r="E54" s="8" t="s">
        <v>8</v>
      </c>
      <c r="F54" s="7">
        <v>240000000</v>
      </c>
      <c r="G54" s="6"/>
    </row>
    <row r="55" spans="1:7" ht="23.25" x14ac:dyDescent="0.5">
      <c r="A55" s="7" t="s">
        <v>55</v>
      </c>
      <c r="B55" s="11">
        <f>SUM(B31:B42)+SUM(B49:B54)</f>
        <v>2334000000</v>
      </c>
      <c r="C55" s="11">
        <v>65109404.670000002</v>
      </c>
      <c r="D55" s="11">
        <v>569686800.75</v>
      </c>
      <c r="E55" s="12" t="str">
        <f t="shared" si="6"/>
        <v>-</v>
      </c>
      <c r="F55" s="11">
        <f t="shared" si="7"/>
        <v>1764313199.25</v>
      </c>
      <c r="G55" s="6"/>
    </row>
    <row r="56" spans="1:7" ht="23.25" x14ac:dyDescent="0.5">
      <c r="A56" s="7" t="s">
        <v>56</v>
      </c>
      <c r="B56" s="7"/>
      <c r="C56" s="7"/>
      <c r="D56" s="7"/>
      <c r="E56" s="8"/>
      <c r="F56" s="7"/>
      <c r="G56" s="6"/>
    </row>
    <row r="57" spans="1:7" ht="23.25" x14ac:dyDescent="0.5">
      <c r="A57" s="7" t="s">
        <v>111</v>
      </c>
      <c r="B57" s="7">
        <v>126000000</v>
      </c>
      <c r="C57" s="7">
        <v>584321</v>
      </c>
      <c r="D57" s="7">
        <v>18004803.050000001</v>
      </c>
      <c r="E57" s="8" t="str">
        <f>IF(D57&gt;B57,"+","-")</f>
        <v>-</v>
      </c>
      <c r="F57" s="7">
        <f>ABS(D57-B57)</f>
        <v>107995196.95</v>
      </c>
      <c r="G57" s="6"/>
    </row>
    <row r="58" spans="1:7" ht="23.25" x14ac:dyDescent="0.5">
      <c r="A58" s="7" t="s">
        <v>58</v>
      </c>
      <c r="B58" s="7">
        <v>20000000</v>
      </c>
      <c r="C58" s="7">
        <v>30240</v>
      </c>
      <c r="D58" s="7">
        <v>2747075</v>
      </c>
      <c r="E58" s="8" t="str">
        <f t="shared" ref="E58:E63" si="8">IF(D58&gt;B58,"+","-")</f>
        <v>-</v>
      </c>
      <c r="F58" s="7">
        <f t="shared" ref="F58:F63" si="9">ABS(D58-B58)</f>
        <v>17252925</v>
      </c>
      <c r="G58" s="6"/>
    </row>
    <row r="59" spans="1:7" ht="23.25" x14ac:dyDescent="0.5">
      <c r="A59" s="7" t="s">
        <v>59</v>
      </c>
      <c r="B59" s="7">
        <v>200000</v>
      </c>
      <c r="C59" s="7">
        <v>1590</v>
      </c>
      <c r="D59" s="7">
        <v>89415</v>
      </c>
      <c r="E59" s="8" t="str">
        <f t="shared" si="8"/>
        <v>-</v>
      </c>
      <c r="F59" s="7">
        <f t="shared" si="9"/>
        <v>110585</v>
      </c>
      <c r="G59" s="6"/>
    </row>
    <row r="60" spans="1:7" ht="23.25" x14ac:dyDescent="0.5">
      <c r="A60" s="7" t="s">
        <v>60</v>
      </c>
      <c r="B60" s="7">
        <v>1800000</v>
      </c>
      <c r="C60" s="7">
        <v>3000</v>
      </c>
      <c r="D60" s="7">
        <v>296800</v>
      </c>
      <c r="E60" s="8" t="str">
        <f t="shared" si="8"/>
        <v>-</v>
      </c>
      <c r="F60" s="7">
        <f t="shared" si="9"/>
        <v>1503200</v>
      </c>
      <c r="G60" s="6"/>
    </row>
    <row r="61" spans="1:7" ht="23.25" x14ac:dyDescent="0.5">
      <c r="A61" s="7" t="s">
        <v>61</v>
      </c>
      <c r="B61" s="7">
        <v>300000</v>
      </c>
      <c r="C61" s="7">
        <v>4500</v>
      </c>
      <c r="D61" s="7">
        <v>196500</v>
      </c>
      <c r="E61" s="8" t="str">
        <f t="shared" si="8"/>
        <v>-</v>
      </c>
      <c r="F61" s="7">
        <f t="shared" si="9"/>
        <v>103500</v>
      </c>
      <c r="G61" s="6"/>
    </row>
    <row r="62" spans="1:7" ht="23.25" x14ac:dyDescent="0.5">
      <c r="A62" s="7" t="s">
        <v>62</v>
      </c>
      <c r="B62" s="7">
        <v>1000000</v>
      </c>
      <c r="C62" s="7">
        <v>81500</v>
      </c>
      <c r="D62" s="7">
        <v>379400</v>
      </c>
      <c r="E62" s="8" t="str">
        <f t="shared" si="8"/>
        <v>-</v>
      </c>
      <c r="F62" s="7">
        <f t="shared" si="9"/>
        <v>620600</v>
      </c>
      <c r="G62" s="6"/>
    </row>
    <row r="63" spans="1:7" ht="23.25" x14ac:dyDescent="0.5">
      <c r="A63" s="7" t="s">
        <v>63</v>
      </c>
      <c r="B63" s="7">
        <v>10700000</v>
      </c>
      <c r="C63" s="7">
        <v>400</v>
      </c>
      <c r="D63" s="7">
        <v>2424039</v>
      </c>
      <c r="E63" s="8" t="str">
        <f t="shared" si="8"/>
        <v>-</v>
      </c>
      <c r="F63" s="7">
        <f t="shared" si="9"/>
        <v>8275961</v>
      </c>
      <c r="G63" s="6"/>
    </row>
    <row r="64" spans="1:7" ht="23.25" x14ac:dyDescent="0.5">
      <c r="A64" s="7" t="s">
        <v>115</v>
      </c>
      <c r="B64" s="7"/>
      <c r="C64" s="7"/>
      <c r="D64" s="7"/>
      <c r="E64" s="8"/>
      <c r="F64" s="7"/>
      <c r="G64" s="6"/>
    </row>
    <row r="65" spans="1:7" ht="23.25" x14ac:dyDescent="0.5">
      <c r="A65" s="7" t="s">
        <v>65</v>
      </c>
      <c r="B65" s="11">
        <f>SUM(B57:B63)</f>
        <v>160000000</v>
      </c>
      <c r="C65" s="11">
        <v>693371</v>
      </c>
      <c r="D65" s="11">
        <v>24138032.050000001</v>
      </c>
      <c r="E65" s="12" t="str">
        <f>IF(D65&gt;B65,"+","-")</f>
        <v>-</v>
      </c>
      <c r="F65" s="11">
        <f>ABS(D65-B65)</f>
        <v>135861967.94999999</v>
      </c>
      <c r="G65" s="6"/>
    </row>
    <row r="66" spans="1:7" ht="23.25" x14ac:dyDescent="0.5">
      <c r="A66" s="7" t="s">
        <v>66</v>
      </c>
      <c r="B66" s="7"/>
      <c r="C66" s="7"/>
      <c r="D66" s="7"/>
      <c r="E66" s="8"/>
      <c r="F66" s="7"/>
      <c r="G66" s="6"/>
    </row>
    <row r="67" spans="1:7" ht="23.25" x14ac:dyDescent="0.5">
      <c r="A67" s="7" t="s">
        <v>67</v>
      </c>
      <c r="B67" s="7">
        <v>100000000</v>
      </c>
      <c r="C67" s="7">
        <v>6321535</v>
      </c>
      <c r="D67" s="7">
        <v>67679335.150000006</v>
      </c>
      <c r="E67" s="8" t="str">
        <f>IF(D67&gt;B67,"+","-")</f>
        <v>-</v>
      </c>
      <c r="F67" s="7">
        <f>ABS(D67-B67)</f>
        <v>32320664.849999994</v>
      </c>
      <c r="G67" s="6"/>
    </row>
    <row r="68" spans="1:7" s="9" customFormat="1" ht="23.25" x14ac:dyDescent="0.5">
      <c r="A68" s="7" t="s">
        <v>68</v>
      </c>
      <c r="B68" s="11">
        <f>+B67</f>
        <v>100000000</v>
      </c>
      <c r="C68" s="11">
        <f>C67</f>
        <v>6321535</v>
      </c>
      <c r="D68" s="11">
        <f>D67</f>
        <v>67679335.150000006</v>
      </c>
      <c r="E68" s="12" t="str">
        <f t="shared" ref="E68:E82" si="10">IF(D68&gt;B68,"+","-")</f>
        <v>-</v>
      </c>
      <c r="F68" s="11">
        <f>ABS(D68-B68)</f>
        <v>32320664.849999994</v>
      </c>
      <c r="G68" s="6"/>
    </row>
    <row r="69" spans="1:7" ht="23.25" x14ac:dyDescent="0.5">
      <c r="A69" s="7" t="s">
        <v>69</v>
      </c>
      <c r="B69" s="7"/>
      <c r="C69" s="7"/>
      <c r="D69" s="7"/>
      <c r="E69" s="8"/>
      <c r="F69" s="7"/>
      <c r="G69" s="6"/>
    </row>
    <row r="70" spans="1:7" ht="23.25" x14ac:dyDescent="0.5">
      <c r="A70" s="7" t="s">
        <v>70</v>
      </c>
      <c r="B70" s="7">
        <v>12000000</v>
      </c>
      <c r="C70" s="7">
        <v>58986</v>
      </c>
      <c r="D70" s="7">
        <v>5294284</v>
      </c>
      <c r="E70" s="8" t="str">
        <f t="shared" si="10"/>
        <v>-</v>
      </c>
      <c r="F70" s="7">
        <f t="shared" ref="F70:F82" si="11">ABS(D70-B70)</f>
        <v>6705716</v>
      </c>
      <c r="G70" s="6"/>
    </row>
    <row r="71" spans="1:7" ht="23.25" x14ac:dyDescent="0.5">
      <c r="A71" s="7" t="s">
        <v>71</v>
      </c>
      <c r="B71" s="7">
        <v>500000</v>
      </c>
      <c r="C71" s="7">
        <v>8800</v>
      </c>
      <c r="D71" s="7">
        <v>190270</v>
      </c>
      <c r="E71" s="8" t="str">
        <f t="shared" si="10"/>
        <v>-</v>
      </c>
      <c r="F71" s="7">
        <f t="shared" si="11"/>
        <v>309730</v>
      </c>
      <c r="G71" s="6"/>
    </row>
    <row r="72" spans="1:7" s="9" customFormat="1" ht="23.25" x14ac:dyDescent="0.5">
      <c r="A72" s="7" t="s">
        <v>72</v>
      </c>
      <c r="B72" s="7">
        <v>1000000</v>
      </c>
      <c r="C72" s="47" t="s">
        <v>8</v>
      </c>
      <c r="D72" s="7">
        <v>206400</v>
      </c>
      <c r="E72" s="8" t="str">
        <f t="shared" si="10"/>
        <v>-</v>
      </c>
      <c r="F72" s="7">
        <f t="shared" si="11"/>
        <v>793600</v>
      </c>
      <c r="G72" s="6"/>
    </row>
    <row r="73" spans="1:7" ht="23.25" x14ac:dyDescent="0.5">
      <c r="A73" s="7" t="s">
        <v>73</v>
      </c>
      <c r="B73" s="7">
        <v>4000000</v>
      </c>
      <c r="C73" s="7">
        <v>307030</v>
      </c>
      <c r="D73" s="7">
        <v>2738718</v>
      </c>
      <c r="E73" s="8" t="str">
        <f t="shared" si="10"/>
        <v>-</v>
      </c>
      <c r="F73" s="7">
        <f t="shared" si="11"/>
        <v>1261282</v>
      </c>
      <c r="G73" s="6"/>
    </row>
    <row r="74" spans="1:7" ht="23.25" x14ac:dyDescent="0.5">
      <c r="A74" s="7" t="s">
        <v>74</v>
      </c>
      <c r="B74" s="7">
        <v>4000000</v>
      </c>
      <c r="C74" s="47">
        <v>5544</v>
      </c>
      <c r="D74" s="7">
        <v>253524</v>
      </c>
      <c r="E74" s="8" t="str">
        <f t="shared" si="10"/>
        <v>-</v>
      </c>
      <c r="F74" s="7">
        <f t="shared" si="11"/>
        <v>3746476</v>
      </c>
      <c r="G74" s="6"/>
    </row>
    <row r="75" spans="1:7" ht="23.25" x14ac:dyDescent="0.5">
      <c r="A75" s="7" t="s">
        <v>75</v>
      </c>
      <c r="B75" s="7">
        <v>100000</v>
      </c>
      <c r="C75" s="47" t="s">
        <v>8</v>
      </c>
      <c r="D75" s="7">
        <v>20800</v>
      </c>
      <c r="E75" s="8" t="str">
        <f t="shared" si="10"/>
        <v>-</v>
      </c>
      <c r="F75" s="7">
        <f t="shared" si="11"/>
        <v>79200</v>
      </c>
      <c r="G75" s="6"/>
    </row>
    <row r="76" spans="1:7" ht="23.25" x14ac:dyDescent="0.5">
      <c r="A76" s="7" t="s">
        <v>76</v>
      </c>
      <c r="B76" s="7">
        <v>6700000</v>
      </c>
      <c r="C76" s="7">
        <v>81350</v>
      </c>
      <c r="D76" s="7">
        <v>4041240</v>
      </c>
      <c r="E76" s="8" t="str">
        <f>IF(D76&gt;B76,"+","-")</f>
        <v>-</v>
      </c>
      <c r="F76" s="7">
        <f>ABS(D76-B76)</f>
        <v>2658760</v>
      </c>
      <c r="G76" s="6"/>
    </row>
    <row r="77" spans="1:7" s="9" customFormat="1" ht="23.25" x14ac:dyDescent="0.5">
      <c r="A77" s="7" t="s">
        <v>77</v>
      </c>
      <c r="B77" s="7">
        <v>13000000</v>
      </c>
      <c r="C77" s="47">
        <v>1017490</v>
      </c>
      <c r="D77" s="7">
        <v>7865795</v>
      </c>
      <c r="E77" s="8" t="str">
        <f>IF(D77&gt;B77,"+","-")</f>
        <v>-</v>
      </c>
      <c r="F77" s="7">
        <f>ABS(D77-B77)</f>
        <v>5134205</v>
      </c>
      <c r="G77" s="6"/>
    </row>
    <row r="78" spans="1:7" ht="23.25" x14ac:dyDescent="0.5">
      <c r="A78" s="7" t="s">
        <v>78</v>
      </c>
      <c r="B78" s="7">
        <v>20000</v>
      </c>
      <c r="C78" s="47" t="s">
        <v>8</v>
      </c>
      <c r="D78" s="7">
        <f>[6]ประจำเดือนรวมเช็คไม่ต้องคีย์!AZ79</f>
        <v>0</v>
      </c>
      <c r="E78" s="8" t="str">
        <f t="shared" si="10"/>
        <v>-</v>
      </c>
      <c r="F78" s="7">
        <f t="shared" si="11"/>
        <v>20000</v>
      </c>
      <c r="G78" s="6"/>
    </row>
    <row r="79" spans="1:7" ht="23.25" x14ac:dyDescent="0.5">
      <c r="A79" s="7" t="s">
        <v>79</v>
      </c>
      <c r="B79" s="7">
        <v>14500000</v>
      </c>
      <c r="C79" s="47">
        <v>602105</v>
      </c>
      <c r="D79" s="7">
        <v>4631410</v>
      </c>
      <c r="E79" s="8" t="str">
        <f t="shared" si="10"/>
        <v>-</v>
      </c>
      <c r="F79" s="7">
        <f t="shared" si="11"/>
        <v>9868590</v>
      </c>
      <c r="G79" s="6"/>
    </row>
    <row r="80" spans="1:7" ht="23.25" x14ac:dyDescent="0.5">
      <c r="A80" s="7" t="s">
        <v>80</v>
      </c>
      <c r="B80" s="7">
        <v>80000</v>
      </c>
      <c r="C80" s="47">
        <v>12660</v>
      </c>
      <c r="D80" s="7">
        <v>76860</v>
      </c>
      <c r="E80" s="8" t="str">
        <f t="shared" si="10"/>
        <v>-</v>
      </c>
      <c r="F80" s="7">
        <f t="shared" si="11"/>
        <v>3140</v>
      </c>
      <c r="G80" s="6"/>
    </row>
    <row r="81" spans="1:7" ht="23.25" x14ac:dyDescent="0.5">
      <c r="A81" s="7" t="s">
        <v>81</v>
      </c>
      <c r="B81" s="7">
        <v>100000</v>
      </c>
      <c r="C81" s="47">
        <v>750</v>
      </c>
      <c r="D81" s="7">
        <v>19182.5</v>
      </c>
      <c r="E81" s="8" t="str">
        <f t="shared" si="10"/>
        <v>-</v>
      </c>
      <c r="F81" s="7">
        <f t="shared" si="11"/>
        <v>80817.5</v>
      </c>
      <c r="G81" s="6"/>
    </row>
    <row r="82" spans="1:7" ht="23.25" x14ac:dyDescent="0.5">
      <c r="A82" s="7" t="s">
        <v>82</v>
      </c>
      <c r="B82" s="11">
        <f>SUM(B70:B81)</f>
        <v>56000000</v>
      </c>
      <c r="C82" s="11">
        <v>2094715</v>
      </c>
      <c r="D82" s="11">
        <v>25338483.5</v>
      </c>
      <c r="E82" s="12" t="str">
        <f t="shared" si="10"/>
        <v>-</v>
      </c>
      <c r="F82" s="11">
        <f t="shared" si="11"/>
        <v>30661516.5</v>
      </c>
      <c r="G82" s="6"/>
    </row>
    <row r="83" spans="1:7" ht="23.25" x14ac:dyDescent="0.5">
      <c r="A83" s="28" t="s">
        <v>83</v>
      </c>
      <c r="B83" s="22">
        <f>+B82+B68+B65+B55</f>
        <v>2650000000</v>
      </c>
      <c r="C83" s="22">
        <v>72832283.670000002</v>
      </c>
      <c r="D83" s="22">
        <v>686842651.45000005</v>
      </c>
      <c r="E83" s="23" t="str">
        <f>IF(D83&gt;B83,"+","-")</f>
        <v>-</v>
      </c>
      <c r="F83" s="22">
        <f>ABS(D83-B83)</f>
        <v>1963157348.55</v>
      </c>
      <c r="G83" s="6"/>
    </row>
    <row r="84" spans="1:7" ht="23.25" x14ac:dyDescent="0.5">
      <c r="A84" s="29"/>
      <c r="B84" s="16"/>
      <c r="C84" s="16"/>
      <c r="D84" s="16"/>
      <c r="E84" s="25"/>
      <c r="F84" s="16"/>
      <c r="G84" s="6"/>
    </row>
    <row r="85" spans="1:7" ht="23.25" x14ac:dyDescent="0.5">
      <c r="A85" s="29"/>
      <c r="B85" s="16"/>
      <c r="C85" s="16"/>
      <c r="D85" s="16"/>
      <c r="E85" s="25"/>
      <c r="F85" s="16"/>
      <c r="G85" s="6"/>
    </row>
    <row r="86" spans="1:7" ht="23.25" x14ac:dyDescent="0.5">
      <c r="A86" s="29"/>
      <c r="B86" s="16"/>
      <c r="C86" s="16"/>
      <c r="D86" s="16"/>
      <c r="E86" s="25"/>
      <c r="F86" s="16"/>
      <c r="G86" s="6"/>
    </row>
    <row r="87" spans="1:7" ht="23.25" x14ac:dyDescent="0.5">
      <c r="A87" s="29"/>
      <c r="B87" s="16"/>
      <c r="C87" s="16"/>
      <c r="D87" s="16"/>
      <c r="E87" s="25"/>
      <c r="F87" s="16"/>
      <c r="G87" s="6"/>
    </row>
    <row r="88" spans="1:7" ht="23.25" x14ac:dyDescent="0.5">
      <c r="A88" s="29"/>
      <c r="B88" s="16"/>
      <c r="C88" s="16"/>
      <c r="D88" s="16"/>
      <c r="E88" s="25"/>
      <c r="F88" s="16"/>
      <c r="G88" s="6"/>
    </row>
    <row r="89" spans="1:7" ht="23.25" x14ac:dyDescent="0.45">
      <c r="A89" s="48" t="s">
        <v>84</v>
      </c>
      <c r="B89" s="48"/>
      <c r="C89" s="48"/>
      <c r="D89" s="48"/>
      <c r="E89" s="48"/>
      <c r="F89" s="48"/>
      <c r="G89" s="6"/>
    </row>
    <row r="90" spans="1:7" ht="23.25" x14ac:dyDescent="0.45">
      <c r="A90" s="48"/>
      <c r="B90" s="48"/>
      <c r="C90" s="48"/>
      <c r="D90" s="48"/>
      <c r="E90" s="48"/>
      <c r="F90" s="48"/>
      <c r="G90" s="6"/>
    </row>
    <row r="91" spans="1:7" ht="23.25" x14ac:dyDescent="0.5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6"/>
    </row>
    <row r="92" spans="1:7" ht="23.25" x14ac:dyDescent="0.5">
      <c r="A92" s="3"/>
      <c r="B92" s="3" t="str">
        <f>+B48</f>
        <v>ปี 2564</v>
      </c>
      <c r="C92" s="3"/>
      <c r="D92" s="3"/>
      <c r="E92" s="3" t="s">
        <v>8</v>
      </c>
      <c r="F92" s="3" t="s">
        <v>48</v>
      </c>
      <c r="G92" s="6"/>
    </row>
    <row r="93" spans="1:7" s="9" customFormat="1" ht="23.25" x14ac:dyDescent="0.5">
      <c r="A93" s="30" t="s">
        <v>85</v>
      </c>
      <c r="B93" s="4"/>
      <c r="C93" s="4"/>
      <c r="D93" s="4"/>
      <c r="E93" s="5"/>
      <c r="F93" s="4"/>
      <c r="G93" s="6"/>
    </row>
    <row r="94" spans="1:7" ht="23.25" x14ac:dyDescent="0.5">
      <c r="A94" s="18" t="s">
        <v>86</v>
      </c>
      <c r="B94" s="7">
        <v>277000000</v>
      </c>
      <c r="C94" s="47">
        <v>9923026.5999999996</v>
      </c>
      <c r="D94" s="7">
        <v>116213982.63</v>
      </c>
      <c r="E94" s="8" t="str">
        <f>IF(D94&gt;B94,"+","-")</f>
        <v>-</v>
      </c>
      <c r="F94" s="7">
        <f>ABS(D94-B94)</f>
        <v>160786017.37</v>
      </c>
      <c r="G94" s="6"/>
    </row>
    <row r="95" spans="1:7" ht="23.25" x14ac:dyDescent="0.5">
      <c r="A95" s="18" t="s">
        <v>87</v>
      </c>
      <c r="B95" s="7">
        <v>22965000</v>
      </c>
      <c r="C95" s="47">
        <v>5796348</v>
      </c>
      <c r="D95" s="7">
        <v>32096625</v>
      </c>
      <c r="E95" s="8" t="str">
        <f>IF(D95&gt;B95,"+","-")</f>
        <v>+</v>
      </c>
      <c r="F95" s="7">
        <f>ABS(D95-B95)</f>
        <v>9131625</v>
      </c>
      <c r="G95" s="6"/>
    </row>
    <row r="96" spans="1:7" ht="23.25" x14ac:dyDescent="0.5">
      <c r="A96" s="18" t="s">
        <v>88</v>
      </c>
      <c r="B96" s="7">
        <v>800000000</v>
      </c>
      <c r="C96" s="47">
        <v>56596965.43</v>
      </c>
      <c r="D96" s="7">
        <v>440818317.31999999</v>
      </c>
      <c r="E96" s="8" t="str">
        <f>IF(D96&gt;B96,"+","-")</f>
        <v>-</v>
      </c>
      <c r="F96" s="7">
        <f>ABS(D96-B96)</f>
        <v>359181682.68000001</v>
      </c>
      <c r="G96" s="6"/>
    </row>
    <row r="97" spans="1:7" ht="23.25" x14ac:dyDescent="0.5">
      <c r="A97" s="18" t="s">
        <v>89</v>
      </c>
      <c r="B97" s="7">
        <v>35000</v>
      </c>
      <c r="C97" s="47" t="s">
        <v>8</v>
      </c>
      <c r="D97" s="7">
        <f>[6]ประจำเดือนรวมเช็คไม่ต้องคีย์!BH79</f>
        <v>0</v>
      </c>
      <c r="E97" s="8" t="str">
        <f>IF(D97&gt;B97,"+","-")</f>
        <v>-</v>
      </c>
      <c r="F97" s="7">
        <f>ABS(D97-B97)</f>
        <v>35000</v>
      </c>
      <c r="G97" s="6"/>
    </row>
    <row r="98" spans="1:7" ht="23.25" x14ac:dyDescent="0.5">
      <c r="A98" s="31" t="s">
        <v>90</v>
      </c>
      <c r="B98" s="11">
        <f>SUM(B94:B97)</f>
        <v>1100000000</v>
      </c>
      <c r="C98" s="11">
        <f>SUM(C94:C97)</f>
        <v>72316340.030000001</v>
      </c>
      <c r="D98" s="11">
        <f>SUM(D94:D97)</f>
        <v>589128924.95000005</v>
      </c>
      <c r="E98" s="12" t="str">
        <f>IF(D98&gt;B98,"+","-")</f>
        <v>-</v>
      </c>
      <c r="F98" s="11">
        <f>ABS(D98-B98)</f>
        <v>510871075.04999995</v>
      </c>
      <c r="G98" s="6"/>
    </row>
    <row r="99" spans="1:7" ht="23.25" x14ac:dyDescent="0.5">
      <c r="A99" s="18" t="s">
        <v>91</v>
      </c>
      <c r="B99" s="32"/>
      <c r="C99" s="32"/>
      <c r="D99" s="32"/>
      <c r="E99" s="33"/>
      <c r="F99" s="32"/>
      <c r="G99" s="6"/>
    </row>
    <row r="100" spans="1:7" ht="23.25" x14ac:dyDescent="0.5">
      <c r="A100" s="18" t="s">
        <v>92</v>
      </c>
      <c r="B100" s="7"/>
      <c r="C100" s="7"/>
      <c r="D100" s="7"/>
      <c r="E100" s="8"/>
      <c r="F100" s="7"/>
      <c r="G100" s="6"/>
    </row>
    <row r="101" spans="1:7" ht="23.25" x14ac:dyDescent="0.5">
      <c r="A101" s="18" t="s">
        <v>93</v>
      </c>
      <c r="B101" s="7">
        <v>48200000</v>
      </c>
      <c r="C101" s="7">
        <f>[6]ประจำเดือนรวมเช็คไม่ต้องคีย์!BJ77</f>
        <v>0</v>
      </c>
      <c r="D101" s="7">
        <f>[6]ประจำเดือนรวมเช็คไม่ต้องคีย์!BJ79</f>
        <v>0</v>
      </c>
      <c r="E101" s="8" t="str">
        <f>IF(D101&gt;B101,"+","-")</f>
        <v>-</v>
      </c>
      <c r="F101" s="7">
        <f>ABS(D101-B101)</f>
        <v>48200000</v>
      </c>
      <c r="G101" s="6"/>
    </row>
    <row r="102" spans="1:7" ht="23.25" x14ac:dyDescent="0.5">
      <c r="A102" s="18" t="s">
        <v>94</v>
      </c>
      <c r="B102" s="7">
        <v>1800000</v>
      </c>
      <c r="C102" s="7">
        <f>[6]ประจำเดือนรวมเช็คไม่ต้องคีย์!BK77</f>
        <v>0</v>
      </c>
      <c r="D102" s="7">
        <f>[6]ประจำเดือนรวมเช็คไม่ต้องคีย์!BK79</f>
        <v>16914911</v>
      </c>
      <c r="E102" s="8" t="str">
        <f>IF(D102&gt;B102,"+","-")</f>
        <v>+</v>
      </c>
      <c r="F102" s="7">
        <f>ABS(D102-B102)</f>
        <v>15114911</v>
      </c>
      <c r="G102" s="6"/>
    </row>
    <row r="103" spans="1:7" ht="23.25" x14ac:dyDescent="0.5">
      <c r="A103" s="31" t="s">
        <v>95</v>
      </c>
      <c r="B103" s="4"/>
      <c r="C103" s="4"/>
      <c r="D103" s="4"/>
      <c r="E103" s="5"/>
      <c r="F103" s="4"/>
      <c r="G103" s="6"/>
    </row>
    <row r="104" spans="1:7" ht="23.25" x14ac:dyDescent="0.5">
      <c r="A104" s="31" t="s">
        <v>96</v>
      </c>
      <c r="B104" s="22">
        <f>SUM(B101:B102)</f>
        <v>50000000</v>
      </c>
      <c r="C104" s="7">
        <f>SUM(C101:C102)</f>
        <v>0</v>
      </c>
      <c r="D104" s="22">
        <f>SUM(D101:D102)</f>
        <v>16914911</v>
      </c>
      <c r="E104" s="46" t="str">
        <f>IF(D104&gt;B104,"+","-")</f>
        <v>-</v>
      </c>
      <c r="F104" s="22">
        <f>ABS(D104-B104)</f>
        <v>33085089</v>
      </c>
      <c r="G104" s="6"/>
    </row>
    <row r="105" spans="1:7" ht="23.25" x14ac:dyDescent="0.5">
      <c r="A105" s="18" t="s">
        <v>97</v>
      </c>
      <c r="B105" s="4"/>
      <c r="C105" s="4"/>
      <c r="D105" s="4"/>
      <c r="E105" s="5"/>
      <c r="F105" s="7"/>
      <c r="G105" s="6"/>
    </row>
    <row r="106" spans="1:7" ht="23.25" x14ac:dyDescent="0.5">
      <c r="A106" s="18" t="s">
        <v>98</v>
      </c>
      <c r="B106" s="7">
        <v>240000000</v>
      </c>
      <c r="C106" s="7">
        <v>522901.65</v>
      </c>
      <c r="D106" s="7">
        <v>45179051.909999996</v>
      </c>
      <c r="E106" s="8" t="str">
        <f t="shared" ref="E106:E113" si="12">IF(D106&gt;B106,"+","-")</f>
        <v>-</v>
      </c>
      <c r="F106" s="7">
        <f t="shared" ref="F106:F113" si="13">ABS(D106-B106)</f>
        <v>194820948.09</v>
      </c>
      <c r="G106" s="6"/>
    </row>
    <row r="107" spans="1:7" ht="23.25" x14ac:dyDescent="0.5">
      <c r="A107" s="18" t="s">
        <v>99</v>
      </c>
      <c r="B107" s="7">
        <v>20000000</v>
      </c>
      <c r="C107" s="7">
        <v>111300</v>
      </c>
      <c r="D107" s="7">
        <v>3669500</v>
      </c>
      <c r="E107" s="8" t="str">
        <f t="shared" si="12"/>
        <v>-</v>
      </c>
      <c r="F107" s="7">
        <f t="shared" si="13"/>
        <v>16330500</v>
      </c>
      <c r="G107" s="6"/>
    </row>
    <row r="108" spans="1:7" ht="23.25" x14ac:dyDescent="0.5">
      <c r="A108" s="18" t="s">
        <v>100</v>
      </c>
      <c r="B108" s="7">
        <v>750000000</v>
      </c>
      <c r="C108" s="7">
        <v>4389823.0199999996</v>
      </c>
      <c r="D108" s="7">
        <v>286354115.31999999</v>
      </c>
      <c r="E108" s="8" t="str">
        <f>IF(D108&gt;B108,"+","-")</f>
        <v>-</v>
      </c>
      <c r="F108" s="7">
        <f>ABS(D108-B108)</f>
        <v>463645884.68000001</v>
      </c>
      <c r="G108" s="6"/>
    </row>
    <row r="109" spans="1:7" ht="23.25" x14ac:dyDescent="0.5">
      <c r="A109" s="18" t="s">
        <v>114</v>
      </c>
      <c r="B109" s="7">
        <v>70000000</v>
      </c>
      <c r="C109" s="7">
        <v>349076.77</v>
      </c>
      <c r="D109" s="7">
        <v>17530058.66</v>
      </c>
      <c r="E109" s="8" t="str">
        <f t="shared" si="12"/>
        <v>-</v>
      </c>
      <c r="F109" s="7">
        <f t="shared" si="13"/>
        <v>52469941.340000004</v>
      </c>
      <c r="G109" s="6"/>
    </row>
    <row r="110" spans="1:7" ht="23.25" x14ac:dyDescent="0.5">
      <c r="A110" s="18" t="s">
        <v>112</v>
      </c>
      <c r="B110" s="7">
        <v>40000000</v>
      </c>
      <c r="C110" s="7">
        <v>916886</v>
      </c>
      <c r="D110" s="7">
        <v>20807261.93</v>
      </c>
      <c r="E110" s="8" t="str">
        <f t="shared" si="12"/>
        <v>-</v>
      </c>
      <c r="F110" s="7">
        <f t="shared" si="13"/>
        <v>19192738.07</v>
      </c>
      <c r="G110" s="6"/>
    </row>
    <row r="111" spans="1:7" ht="23.25" x14ac:dyDescent="0.5">
      <c r="A111" s="18" t="s">
        <v>103</v>
      </c>
      <c r="B111" s="7">
        <v>80000000</v>
      </c>
      <c r="C111" s="7">
        <v>4795107.05</v>
      </c>
      <c r="D111" s="7">
        <v>46692852.450000003</v>
      </c>
      <c r="E111" s="8" t="str">
        <f>IF(D111&gt;B111,"+","-")</f>
        <v>-</v>
      </c>
      <c r="F111" s="7">
        <f>ABS(D111-B111)</f>
        <v>33307147.549999997</v>
      </c>
      <c r="G111" s="6"/>
    </row>
    <row r="112" spans="1:7" ht="23.25" x14ac:dyDescent="0.5">
      <c r="A112" s="34" t="s">
        <v>104</v>
      </c>
      <c r="B112" s="11">
        <f>SUM(B106:B111)</f>
        <v>1200000000</v>
      </c>
      <c r="C112" s="11">
        <v>1494880.39</v>
      </c>
      <c r="D112" s="11">
        <f>SUM(D106:D111)</f>
        <v>420232840.27000004</v>
      </c>
      <c r="E112" s="12" t="str">
        <f t="shared" si="12"/>
        <v>-</v>
      </c>
      <c r="F112" s="11">
        <f t="shared" si="13"/>
        <v>779767159.73000002</v>
      </c>
      <c r="G112" s="6"/>
    </row>
    <row r="113" spans="1:7" ht="23.25" x14ac:dyDescent="0.5">
      <c r="A113" s="35" t="s">
        <v>105</v>
      </c>
      <c r="B113" s="11">
        <f>+B28+B83+B98+B104+B112</f>
        <v>75500000000</v>
      </c>
      <c r="C113" s="11">
        <f>+C28+C83+C98+C104+C112</f>
        <v>7066714539.8199997</v>
      </c>
      <c r="D113" s="11">
        <v>55065460160.330002</v>
      </c>
      <c r="E113" s="12" t="str">
        <f t="shared" si="12"/>
        <v>-</v>
      </c>
      <c r="F113" s="11">
        <f t="shared" si="13"/>
        <v>20434539839.669998</v>
      </c>
      <c r="G113" s="6"/>
    </row>
    <row r="114" spans="1:7" ht="23.25" x14ac:dyDescent="0.5">
      <c r="A114" s="30" t="s">
        <v>106</v>
      </c>
      <c r="B114" s="4"/>
      <c r="C114" s="4"/>
      <c r="D114" s="4"/>
      <c r="E114" s="5"/>
      <c r="F114" s="4"/>
      <c r="G114" s="6"/>
    </row>
    <row r="115" spans="1:7" ht="23.25" x14ac:dyDescent="0.5">
      <c r="A115" s="36" t="s">
        <v>107</v>
      </c>
      <c r="B115" s="22"/>
      <c r="C115" s="22">
        <f>+[6]ประจำเดือนรวมเช็คไม่ต้องคีย์!BY77</f>
        <v>0</v>
      </c>
      <c r="D115" s="22">
        <f>[6]ประจำเดือนรวมเช็คไม่ต้องคีย์!BY79</f>
        <v>0</v>
      </c>
      <c r="E115" s="8" t="str">
        <f>IF(D115&gt;B115,"+","-")</f>
        <v>-</v>
      </c>
      <c r="F115" s="7">
        <f>ABS(D115-B115)</f>
        <v>0</v>
      </c>
      <c r="G115" s="6"/>
    </row>
    <row r="116" spans="1:7" ht="23.25" x14ac:dyDescent="0.5">
      <c r="A116" s="35" t="s">
        <v>108</v>
      </c>
      <c r="B116" s="11">
        <f>+B115</f>
        <v>0</v>
      </c>
      <c r="C116" s="11">
        <f>+C115</f>
        <v>0</v>
      </c>
      <c r="D116" s="11">
        <f>+D115</f>
        <v>0</v>
      </c>
      <c r="E116" s="12" t="str">
        <f>IF(D116&gt;B116,"+","-")</f>
        <v>-</v>
      </c>
      <c r="F116" s="11">
        <f>ABS(D116-B116)</f>
        <v>0</v>
      </c>
    </row>
    <row r="117" spans="1:7" ht="23.25" x14ac:dyDescent="0.5">
      <c r="A117" s="35" t="s">
        <v>109</v>
      </c>
      <c r="B117" s="11">
        <f>+B113+B116</f>
        <v>75500000000</v>
      </c>
      <c r="C117" s="11">
        <f>+C113+C116</f>
        <v>7066714539.8199997</v>
      </c>
      <c r="D117" s="11">
        <f>+D113+D116</f>
        <v>55065460160.330002</v>
      </c>
      <c r="E117" s="12" t="str">
        <f>IF(D117&gt;B117,"+","-")</f>
        <v>-</v>
      </c>
      <c r="F117" s="11">
        <f>ABS(D117-B117)</f>
        <v>20434539839.669998</v>
      </c>
    </row>
    <row r="118" spans="1:7" ht="23.25" x14ac:dyDescent="0.5">
      <c r="A118" s="45" t="s">
        <v>110</v>
      </c>
      <c r="B118" s="37"/>
      <c r="C118" s="37"/>
      <c r="D118" s="38"/>
      <c r="E118" s="37"/>
      <c r="F118" s="37"/>
    </row>
    <row r="119" spans="1:7" ht="29.25" x14ac:dyDescent="0.6">
      <c r="A119" s="39"/>
      <c r="B119" s="40"/>
      <c r="C119" s="6"/>
      <c r="E119" s="41"/>
      <c r="F119" s="42"/>
    </row>
    <row r="120" spans="1:7" ht="23.25" x14ac:dyDescent="0.5">
      <c r="A120" s="37"/>
      <c r="C120" s="40"/>
      <c r="D120" s="40"/>
      <c r="E120" s="41"/>
      <c r="F120" s="42"/>
    </row>
    <row r="121" spans="1:7" ht="23.25" x14ac:dyDescent="0.5">
      <c r="B121" s="40"/>
      <c r="E121" s="41"/>
      <c r="F121" s="42"/>
    </row>
    <row r="125" spans="1:7" x14ac:dyDescent="0.45">
      <c r="C125" s="40"/>
      <c r="D125" s="40"/>
    </row>
    <row r="199" spans="1:1" x14ac:dyDescent="0.45">
      <c r="A199" s="43"/>
    </row>
    <row r="200" spans="1:1" x14ac:dyDescent="0.45">
      <c r="A200" s="43"/>
    </row>
    <row r="201" spans="1:1" x14ac:dyDescent="0.45">
      <c r="A201" s="43"/>
    </row>
    <row r="202" spans="1:1" x14ac:dyDescent="0.45">
      <c r="A202" s="43"/>
    </row>
    <row r="203" spans="1:1" x14ac:dyDescent="0.45">
      <c r="A203" s="43"/>
    </row>
    <row r="204" spans="1:1" x14ac:dyDescent="0.45">
      <c r="A204" s="43"/>
    </row>
    <row r="205" spans="1:1" x14ac:dyDescent="0.45">
      <c r="A205" s="43"/>
    </row>
    <row r="206" spans="1:1" x14ac:dyDescent="0.45">
      <c r="A206" s="43"/>
    </row>
    <row r="207" spans="1:1" x14ac:dyDescent="0.45">
      <c r="A207" s="43"/>
    </row>
    <row r="208" spans="1:1" x14ac:dyDescent="0.45">
      <c r="A208" s="43"/>
    </row>
    <row r="209" spans="1:1" x14ac:dyDescent="0.45">
      <c r="A209" s="43"/>
    </row>
    <row r="210" spans="1:1" x14ac:dyDescent="0.45">
      <c r="A210" s="43"/>
    </row>
    <row r="211" spans="1:1" x14ac:dyDescent="0.45">
      <c r="A211" s="43"/>
    </row>
    <row r="212" spans="1:1" x14ac:dyDescent="0.45">
      <c r="A212" s="43"/>
    </row>
    <row r="213" spans="1:1" x14ac:dyDescent="0.45">
      <c r="A213" s="43"/>
    </row>
    <row r="214" spans="1:1" x14ac:dyDescent="0.45">
      <c r="A214" s="43"/>
    </row>
    <row r="215" spans="1:1" x14ac:dyDescent="0.45">
      <c r="A215" s="43"/>
    </row>
    <row r="216" spans="1:1" x14ac:dyDescent="0.45">
      <c r="A216" s="43"/>
    </row>
    <row r="217" spans="1:1" x14ac:dyDescent="0.45">
      <c r="A217" s="43"/>
    </row>
    <row r="218" spans="1:1" x14ac:dyDescent="0.45">
      <c r="A218" s="43"/>
    </row>
    <row r="219" spans="1:1" x14ac:dyDescent="0.45">
      <c r="A219" s="43"/>
    </row>
    <row r="220" spans="1:1" x14ac:dyDescent="0.45">
      <c r="A220" s="43"/>
    </row>
    <row r="221" spans="1:1" x14ac:dyDescent="0.45">
      <c r="A221" s="43"/>
    </row>
    <row r="222" spans="1:1" x14ac:dyDescent="0.45">
      <c r="A222" s="43"/>
    </row>
    <row r="223" spans="1:1" x14ac:dyDescent="0.45">
      <c r="A223" s="43"/>
    </row>
    <row r="224" spans="1:1" x14ac:dyDescent="0.45">
      <c r="A224" s="43"/>
    </row>
    <row r="225" spans="1:1" x14ac:dyDescent="0.45">
      <c r="A225" s="43"/>
    </row>
    <row r="226" spans="1:1" x14ac:dyDescent="0.45">
      <c r="A226" s="43"/>
    </row>
    <row r="227" spans="1:1" x14ac:dyDescent="0.45">
      <c r="A227" s="43"/>
    </row>
    <row r="228" spans="1:1" x14ac:dyDescent="0.45">
      <c r="A228" s="43"/>
    </row>
    <row r="229" spans="1:1" x14ac:dyDescent="0.45">
      <c r="A229" s="43"/>
    </row>
    <row r="230" spans="1:1" x14ac:dyDescent="0.45">
      <c r="A230" s="43"/>
    </row>
    <row r="231" spans="1:1" x14ac:dyDescent="0.45">
      <c r="A231" s="43"/>
    </row>
    <row r="232" spans="1:1" x14ac:dyDescent="0.45">
      <c r="A232" s="43"/>
    </row>
    <row r="233" spans="1:1" x14ac:dyDescent="0.45">
      <c r="A233" s="43"/>
    </row>
    <row r="234" spans="1:1" x14ac:dyDescent="0.45">
      <c r="A234" s="43"/>
    </row>
    <row r="235" spans="1:1" x14ac:dyDescent="0.45">
      <c r="A235" s="43"/>
    </row>
    <row r="236" spans="1:1" x14ac:dyDescent="0.45">
      <c r="A236" s="43"/>
    </row>
    <row r="237" spans="1:1" x14ac:dyDescent="0.45">
      <c r="A237" s="43"/>
    </row>
    <row r="238" spans="1:1" x14ac:dyDescent="0.45">
      <c r="A238" s="43"/>
    </row>
    <row r="239" spans="1:1" x14ac:dyDescent="0.45">
      <c r="A239" s="43"/>
    </row>
    <row r="240" spans="1:1" x14ac:dyDescent="0.45">
      <c r="A240" s="43"/>
    </row>
    <row r="241" spans="1:1" x14ac:dyDescent="0.45">
      <c r="A241" s="43"/>
    </row>
    <row r="242" spans="1:1" x14ac:dyDescent="0.45">
      <c r="A242" s="43"/>
    </row>
    <row r="243" spans="1:1" x14ac:dyDescent="0.45">
      <c r="A243" s="43"/>
    </row>
    <row r="244" spans="1:1" x14ac:dyDescent="0.45">
      <c r="A244" s="43"/>
    </row>
    <row r="245" spans="1:1" x14ac:dyDescent="0.45">
      <c r="A245" s="43"/>
    </row>
    <row r="246" spans="1:1" x14ac:dyDescent="0.45">
      <c r="A246" s="43"/>
    </row>
    <row r="247" spans="1:1" x14ac:dyDescent="0.45">
      <c r="A247" s="43"/>
    </row>
    <row r="248" spans="1:1" x14ac:dyDescent="0.45">
      <c r="A248" s="43"/>
    </row>
    <row r="249" spans="1:1" x14ac:dyDescent="0.45">
      <c r="A249" s="43"/>
    </row>
    <row r="250" spans="1:1" x14ac:dyDescent="0.45">
      <c r="A250" s="43"/>
    </row>
    <row r="251" spans="1:1" x14ac:dyDescent="0.45">
      <c r="A251" s="43"/>
    </row>
    <row r="252" spans="1:1" x14ac:dyDescent="0.45">
      <c r="A252" s="43"/>
    </row>
    <row r="253" spans="1:1" x14ac:dyDescent="0.45">
      <c r="A253" s="43"/>
    </row>
    <row r="254" spans="1:1" x14ac:dyDescent="0.45">
      <c r="A254" s="43"/>
    </row>
    <row r="255" spans="1:1" x14ac:dyDescent="0.45">
      <c r="A255" s="43"/>
    </row>
    <row r="256" spans="1:1" x14ac:dyDescent="0.45">
      <c r="A256" s="43"/>
    </row>
    <row r="257" spans="1:1" x14ac:dyDescent="0.45">
      <c r="A257" s="43"/>
    </row>
    <row r="258" spans="1:1" x14ac:dyDescent="0.45">
      <c r="A258" s="43"/>
    </row>
    <row r="259" spans="1:1" x14ac:dyDescent="0.45">
      <c r="A259" s="43"/>
    </row>
    <row r="260" spans="1:1" x14ac:dyDescent="0.45">
      <c r="A260" s="43"/>
    </row>
    <row r="261" spans="1:1" x14ac:dyDescent="0.45">
      <c r="A261" s="43"/>
    </row>
    <row r="262" spans="1:1" x14ac:dyDescent="0.45">
      <c r="A262" s="43"/>
    </row>
    <row r="263" spans="1:1" x14ac:dyDescent="0.45">
      <c r="A263" s="43"/>
    </row>
    <row r="264" spans="1:1" x14ac:dyDescent="0.45">
      <c r="A264" s="43"/>
    </row>
    <row r="265" spans="1:1" x14ac:dyDescent="0.45">
      <c r="A265" s="43"/>
    </row>
    <row r="266" spans="1:1" x14ac:dyDescent="0.45">
      <c r="A266" s="43"/>
    </row>
    <row r="267" spans="1:1" x14ac:dyDescent="0.45">
      <c r="A267" s="43"/>
    </row>
    <row r="268" spans="1:1" x14ac:dyDescent="0.45">
      <c r="A268" s="43"/>
    </row>
    <row r="269" spans="1:1" x14ac:dyDescent="0.45">
      <c r="A269" s="43"/>
    </row>
    <row r="270" spans="1:1" x14ac:dyDescent="0.45">
      <c r="A270" s="43"/>
    </row>
    <row r="271" spans="1:1" x14ac:dyDescent="0.45">
      <c r="A271" s="43"/>
    </row>
    <row r="272" spans="1:1" x14ac:dyDescent="0.45">
      <c r="A272" s="43"/>
    </row>
    <row r="273" spans="1:1" x14ac:dyDescent="0.45">
      <c r="A273" s="43"/>
    </row>
    <row r="274" spans="1:1" x14ac:dyDescent="0.45">
      <c r="A274" s="43"/>
    </row>
    <row r="275" spans="1:1" x14ac:dyDescent="0.45">
      <c r="A275" s="43"/>
    </row>
    <row r="276" spans="1:1" x14ac:dyDescent="0.45">
      <c r="A276" s="43"/>
    </row>
    <row r="277" spans="1:1" x14ac:dyDescent="0.45">
      <c r="A277" s="43"/>
    </row>
    <row r="278" spans="1:1" x14ac:dyDescent="0.45">
      <c r="A278" s="43"/>
    </row>
    <row r="279" spans="1:1" x14ac:dyDescent="0.45">
      <c r="A279" s="43"/>
    </row>
    <row r="280" spans="1:1" x14ac:dyDescent="0.45">
      <c r="A280" s="43"/>
    </row>
    <row r="281" spans="1:1" x14ac:dyDescent="0.45">
      <c r="A281" s="43"/>
    </row>
    <row r="282" spans="1:1" x14ac:dyDescent="0.45">
      <c r="A282" s="43"/>
    </row>
    <row r="283" spans="1:1" x14ac:dyDescent="0.45">
      <c r="A283" s="43"/>
    </row>
    <row r="285" spans="1:1" x14ac:dyDescent="0.45">
      <c r="A285" s="6"/>
    </row>
    <row r="286" spans="1:1" x14ac:dyDescent="0.45">
      <c r="A286" s="6"/>
    </row>
    <row r="287" spans="1:1" x14ac:dyDescent="0.45">
      <c r="A287" s="44"/>
    </row>
    <row r="288" spans="1:1" x14ac:dyDescent="0.45">
      <c r="A288" s="6"/>
    </row>
    <row r="289" spans="1:1" x14ac:dyDescent="0.45">
      <c r="A289" s="6"/>
    </row>
  </sheetData>
  <mergeCells count="7">
    <mergeCell ref="A90:F90"/>
    <mergeCell ref="A1:F1"/>
    <mergeCell ref="A2:F2"/>
    <mergeCell ref="A3:F3"/>
    <mergeCell ref="A45:F45"/>
    <mergeCell ref="A46:F46"/>
    <mergeCell ref="A89:F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</vt:lpstr>
      <vt:lpstr>ม.ค.</vt:lpstr>
      <vt:lpstr>ก.พ.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DTK Computer</cp:lastModifiedBy>
  <dcterms:created xsi:type="dcterms:W3CDTF">2021-06-14T03:58:25Z</dcterms:created>
  <dcterms:modified xsi:type="dcterms:W3CDTF">2021-10-27T08:51:08Z</dcterms:modified>
</cp:coreProperties>
</file>